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tabRatio="931"/>
  </bookViews>
  <sheets>
    <sheet name="Izvještaj o izvršenju proračuna" sheetId="1" r:id="rId1"/>
    <sheet name="Prihodi i rashodi prema ekonoms" sheetId="2" r:id="rId2"/>
    <sheet name="Račun financiranja ekon izv" sheetId="5" r:id="rId3"/>
    <sheet name="Prihodi i rashodi prema izvorim" sheetId="3" r:id="rId4"/>
    <sheet name="Rashodi prema funkcijskoj klasi" sheetId="4" r:id="rId5"/>
    <sheet name="Izvršenje po organizacijskoj kl" sheetId="7" r:id="rId6"/>
    <sheet name="Izvršenje po programskoj klasif" sheetId="9" r:id="rId7"/>
  </sheets>
  <definedNames>
    <definedName name="_xlnm._FilterDatabase" localSheetId="6" hidden="1">'Izvršenje po programskoj klasif'!$A$4:$J$223</definedName>
    <definedName name="_xlnm.Print_Area" localSheetId="0">'Izvještaj o izvršenju proračuna'!$A$1:$E$64</definedName>
    <definedName name="_xlnm.Print_Area" localSheetId="5">'Izvršenje po organizacijskoj kl'!$A$1:$K$11</definedName>
    <definedName name="_xlnm.Print_Area" localSheetId="1">'Prihodi i rashodi prema ekonoms'!$A$1:$E$131</definedName>
    <definedName name="_xlnm.Print_Area" localSheetId="3">'Prihodi i rashodi prema izvorim'!$A$1:$E$34</definedName>
    <definedName name="_xlnm.Print_Area" localSheetId="2">'Račun financiranja ekon izv'!$A$1:$D$23</definedName>
    <definedName name="_xlnm.Print_Area" localSheetId="4">'Rashodi prema funkcijskoj klasi'!$A$1:$D$29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<sst xmlns="http://schemas.openxmlformats.org/spreadsheetml/2006/main" count="854" uniqueCount="399">
  <si>
    <t xml:space="preserve">Na temelju čl. 45. Zakona o proračunu ("Narodne novine" br. 144/21), čl. 22. Statuta Općine Šestanovac ("Službeni glasnik" - službeno glasilo Općine Šestanovac 5/21), Općinsko vijeće </t>
  </si>
  <si>
    <t xml:space="preserve">Općine Šestanovac na sjednici održanoj 29. kolovoza 2025. godine donijelo je </t>
  </si>
  <si>
    <t>I  OPĆI DIO PRORAČUNA</t>
  </si>
  <si>
    <t>Članak  1.</t>
  </si>
  <si>
    <t>Proračun Općine Šestanovac ostvaren je kako slijedi:</t>
  </si>
  <si>
    <t>Sažetak Računa prihoda i rashoda i Računa financiranja</t>
  </si>
  <si>
    <t>EUR</t>
  </si>
  <si>
    <t>Račun / opis</t>
  </si>
  <si>
    <t>Izvorni plan 2025. €</t>
  </si>
  <si>
    <t>Izvršenje 2025. €</t>
  </si>
  <si>
    <t>Indeks  2/1</t>
  </si>
  <si>
    <t>A. RAČUN PRIHODA I RASHODA</t>
  </si>
  <si>
    <t xml:space="preserve">6 Prihodi poslovanja                                                                                  </t>
  </si>
  <si>
    <t xml:space="preserve">7 Prihodi od prodaje nefinancijske imovine                                                            </t>
  </si>
  <si>
    <t xml:space="preserve"> UKUPNI PRIHODI</t>
  </si>
  <si>
    <t xml:space="preserve">3 Rashodi poslovanja                                                                                  </t>
  </si>
  <si>
    <t xml:space="preserve">4 Rashodi za nabavu nefinancijske imovine                                                             </t>
  </si>
  <si>
    <t xml:space="preserve"> UKUPNI RASHODI</t>
  </si>
  <si>
    <t xml:space="preserve"> VIŠAK / MANJAK</t>
  </si>
  <si>
    <t>B. RAČUN  FINANCIRANJA</t>
  </si>
  <si>
    <t/>
  </si>
  <si>
    <t xml:space="preserve">8 Primici od financijske imovine i zaduživanja                                                        </t>
  </si>
  <si>
    <t xml:space="preserve">5 Izdaci za financijsku imovinu i otplate zajmova                                                     </t>
  </si>
  <si>
    <t xml:space="preserve"> NETO ZADUŽIVANJE</t>
  </si>
  <si>
    <t>C.  VIŠAK 2025. GODINE</t>
  </si>
  <si>
    <t>D.  UKUPAN VIŠAK IZ PRETHODNE GODINE</t>
  </si>
  <si>
    <t>E.  SMANJENJE VIŠKA PRETHODNE GODINE</t>
  </si>
  <si>
    <t>F.  VIŠAK ZA PRIJENOS I RASPOREĐIVANJE U 2026. G.</t>
  </si>
  <si>
    <t>Članak  2.</t>
  </si>
  <si>
    <t xml:space="preserve">Višak prihoda u iznosu od 29.000,00 € prenosi se u slijedeću godinu a rasporediti će se  Izmjenama i dopunama Proračuna  </t>
  </si>
  <si>
    <t>Općine Šestanovac za 2025. godinu  po programima, projektima i aktivnostima u 2026. godini.</t>
  </si>
  <si>
    <t>Članak  3.</t>
  </si>
  <si>
    <t>Godišnji izvještaj o izvršenju Proračuna Općine Šestanovac za prvih 6. mjeseci 2025. godine sastoji se od:</t>
  </si>
  <si>
    <t>A.  RAČUN PRIHODA I RASHODA</t>
  </si>
  <si>
    <t>1.  Prihodi i rashodi prema ekonomskoj klasifikaciji</t>
  </si>
  <si>
    <t>2.  Prihodi i rashodi prema izvorima financiranja</t>
  </si>
  <si>
    <t>3.  Rashodi prema funkcijskoj klasifikaciji</t>
  </si>
  <si>
    <t>B.  RAČUN FINANCIRANJA</t>
  </si>
  <si>
    <t>1.  Račun financiranja prema ekonomskoj klasifikaciji</t>
  </si>
  <si>
    <t>2.  Račun financiranja prema izvorima</t>
  </si>
  <si>
    <t>II  POSEBNI DIO PRORAČUNA</t>
  </si>
  <si>
    <t>1.  Izvršenje po organizacijskoj klasifikaciji</t>
  </si>
  <si>
    <t>2.  Izvršenje po programskoj klasifikaciji</t>
  </si>
  <si>
    <t xml:space="preserve">Članak  4.  </t>
  </si>
  <si>
    <t xml:space="preserve">Godišnji izvještaj o izvršenju Proračuna Općine Šestanovac za za prvih 6. mjeseci 2025. godine stupa na snagu osmog dana od dana objave u </t>
  </si>
  <si>
    <t>"Službenom glasniku Općine Šestanovac".</t>
  </si>
  <si>
    <t>REPUBLIKA HRVATSKA</t>
  </si>
  <si>
    <t>SPLITSKO DALMATINSKA ŽUPANIJA</t>
  </si>
  <si>
    <t>OPĆINA ŠESTANOVAC</t>
  </si>
  <si>
    <t xml:space="preserve">OPĆINSKO VIJEĆE </t>
  </si>
  <si>
    <t xml:space="preserve">Predsjednik: </t>
  </si>
  <si>
    <t>Hrvoje Balić</t>
  </si>
  <si>
    <t>KLASA:  021-01/25-01/02</t>
  </si>
  <si>
    <t>URBROJ: 2181-48-25-01-16</t>
  </si>
  <si>
    <t>Šestanovac, 29. 8. 2025.</t>
  </si>
  <si>
    <t>1</t>
  </si>
  <si>
    <t>2</t>
  </si>
  <si>
    <t>3</t>
  </si>
  <si>
    <t xml:space="preserve">61 Prihodi od poreza                                                                                   </t>
  </si>
  <si>
    <t xml:space="preserve">611 Porez i prirez na dohodak                                                                           </t>
  </si>
  <si>
    <t xml:space="preserve">6111 Porez i prirez na dohodak od nesamostalnog rada                                                     </t>
  </si>
  <si>
    <t>6112 Porez i prirez na dohodak od samostalnih djelatnosti</t>
  </si>
  <si>
    <t>6113 Porez i prirez na dohodak od imovine i imovinskih prava</t>
  </si>
  <si>
    <t>6114 Porez i prirez na dohodak od kapitala</t>
  </si>
  <si>
    <t xml:space="preserve">613 Porezi na imovinu                                                                                   </t>
  </si>
  <si>
    <t xml:space="preserve">6131 Stalni porezi na nepokretnu imovinu (zemlju, zgrade, kuće i ostalo)                                 </t>
  </si>
  <si>
    <t xml:space="preserve">6134 Povremeni porezi na imovinu                                                                         </t>
  </si>
  <si>
    <t xml:space="preserve">614 Porezi na robu i usluge                                                                             </t>
  </si>
  <si>
    <t xml:space="preserve">6142 Porez na promet                                                                                     </t>
  </si>
  <si>
    <t>63 Pomoći iz inozemstva i od subjekata unutar općeg proračuna</t>
  </si>
  <si>
    <t>633 Pomoći proračunu iz drugih proračuna</t>
  </si>
  <si>
    <t>6331 Tekuće pomoći proračunu iz drugih proračuna</t>
  </si>
  <si>
    <t>6332 Kapitalne pomoći proračunu iz drugih proračuna</t>
  </si>
  <si>
    <t xml:space="preserve">64 Prihodi od imovine                                                                                  </t>
  </si>
  <si>
    <t xml:space="preserve">641 Prihodi od financijske imovine                                                                      </t>
  </si>
  <si>
    <t xml:space="preserve">6414 Prihodi od zateznih kamata                                                                          </t>
  </si>
  <si>
    <t xml:space="preserve">642 Prihodi od nefinancijske imovine                                                                    </t>
  </si>
  <si>
    <t xml:space="preserve">6423 Naknada za korištenje nefinancijske imovine                                                         </t>
  </si>
  <si>
    <t>6425 Prihodi od prodaje kratkotrajne nefinancijske imovine</t>
  </si>
  <si>
    <t xml:space="preserve">6429 Ostali prihodi od nefinancijske imovine                                                             </t>
  </si>
  <si>
    <t xml:space="preserve">65 Prihodi od upravnih i administrativnih pristojbi, pristojbi po posebnim propisima i naknada         </t>
  </si>
  <si>
    <t xml:space="preserve">651 Upravne i administrativne pristojbe                                                                 </t>
  </si>
  <si>
    <t>6512 Županijske, gradske i općinske pristojbe i naknade</t>
  </si>
  <si>
    <t xml:space="preserve">652 Prihodi po posebnim propisima                                                                       </t>
  </si>
  <si>
    <t xml:space="preserve">6522 Prihodi vodnog gospodarstva                                                                         </t>
  </si>
  <si>
    <t xml:space="preserve">6526 Ostali nespomenuti prihodi                                                                          </t>
  </si>
  <si>
    <t xml:space="preserve">653 Komunalni doprinosi i naknade                                                                       </t>
  </si>
  <si>
    <t xml:space="preserve">6531 Komunalni doprinosi                                                                                 </t>
  </si>
  <si>
    <t xml:space="preserve">6532 Komunalne naknade                                                                                   </t>
  </si>
  <si>
    <t xml:space="preserve">66 Prihodi od prodaje proizvoda i robe te pruženih usluga i prihodi od donacija                        </t>
  </si>
  <si>
    <t>663 Donacije od pravnih i fizičkih osoba izvan općeg proračuna</t>
  </si>
  <si>
    <t xml:space="preserve">6631 Tekuće donacije                                                                                     </t>
  </si>
  <si>
    <t xml:space="preserve">68 Kazne, upravne mjere i ostali prihodi                                                               </t>
  </si>
  <si>
    <t xml:space="preserve">683 Ostali prihodi                                                                                      </t>
  </si>
  <si>
    <t xml:space="preserve">6831 Ostali prihodi                                                                                      </t>
  </si>
  <si>
    <t xml:space="preserve">72 Prihodi od prodaje proizvedene dugotrajne imovine                                                   </t>
  </si>
  <si>
    <t xml:space="preserve">721 Prihodi od prodaje građevinskih objekata                                                            </t>
  </si>
  <si>
    <t xml:space="preserve">7211 Stambeni objekti                                                                                    </t>
  </si>
  <si>
    <t xml:space="preserve">7214 Ostali građevinski objekti                                                                                   </t>
  </si>
  <si>
    <t xml:space="preserve">31 Rashodi za zaposlene                                                                                </t>
  </si>
  <si>
    <t xml:space="preserve">311 Plaće (Bruto)                                                                                       </t>
  </si>
  <si>
    <t xml:space="preserve">3111 Plaće za redovan rad                                                                                </t>
  </si>
  <si>
    <t xml:space="preserve">3112 Plaće u naravi                                                                                      </t>
  </si>
  <si>
    <t xml:space="preserve">312 Ostali rashodi za zaposlene                                                                         </t>
  </si>
  <si>
    <t xml:space="preserve">3121 Ostali rashodi za zaposlene                                                                         </t>
  </si>
  <si>
    <t xml:space="preserve">313 Doprinosi na plaće                                                                                  </t>
  </si>
  <si>
    <t>3131 Doprinosi za mirovinsko osiguranje</t>
  </si>
  <si>
    <t xml:space="preserve">3132 Doprinosi za obvezno zdravstveno osiguranje                                                         </t>
  </si>
  <si>
    <t xml:space="preserve">32 Materijalni rashodi                                                                                 </t>
  </si>
  <si>
    <t xml:space="preserve">321 Naknade troškova zaposlenima                                                                        </t>
  </si>
  <si>
    <t xml:space="preserve">3211 Službena putovanja                                                                                  </t>
  </si>
  <si>
    <t xml:space="preserve">3212 Naknade za prijevoz, za rad na terenu i odvojeni život                                              </t>
  </si>
  <si>
    <t>3213 Tečajevi i stručni ispiti</t>
  </si>
  <si>
    <t xml:space="preserve">3214 Ostale naknade troškova zaposlenima                                                                 </t>
  </si>
  <si>
    <t xml:space="preserve">322 Rashodi za materijal i energiju                                                                     </t>
  </si>
  <si>
    <t xml:space="preserve">3221 Uredski materijal i ostali materijalni rashodi                                                      </t>
  </si>
  <si>
    <t>3222 Lijekovi i COVID testovi</t>
  </si>
  <si>
    <t xml:space="preserve">3223 Energija                                                                                            </t>
  </si>
  <si>
    <t xml:space="preserve">3224 Materijal i dijelovi za tekuće i investicijsko održavanje                                           </t>
  </si>
  <si>
    <t xml:space="preserve">3227 Službena, radna i zaštitna odjeća i obuća                                                           </t>
  </si>
  <si>
    <t xml:space="preserve">323 Rashodi za usluge                                                                                   </t>
  </si>
  <si>
    <t xml:space="preserve">3231 Usluge telefona, pošte i prijevoza                                                                  </t>
  </si>
  <si>
    <t xml:space="preserve">3232 Usluge tekućeg i investicijskog održavanja                                                          </t>
  </si>
  <si>
    <t xml:space="preserve">3233 Usluge promidžbe i informiranja                                                                     </t>
  </si>
  <si>
    <t xml:space="preserve">3234 Komunalne usluge                                                                                    </t>
  </si>
  <si>
    <t>3235 Ostale zakupnine i najamnine</t>
  </si>
  <si>
    <t xml:space="preserve">3236 Zdravstvene i veterinarske usluge                                                                   </t>
  </si>
  <si>
    <t xml:space="preserve">3237 Intelektualne i osobne usluge                                                                       </t>
  </si>
  <si>
    <t xml:space="preserve">3238 Računalne usluge                                                                                    </t>
  </si>
  <si>
    <t xml:space="preserve">3239 Ostale usluge                                                                                       </t>
  </si>
  <si>
    <t xml:space="preserve">324 Naknade troškova osobama izvan radnog odnosa                                                        </t>
  </si>
  <si>
    <t xml:space="preserve">3241 Naknade troškova osobama izvan radnog odnosa                                                        </t>
  </si>
  <si>
    <t xml:space="preserve">3244 Porezi i doprinosi osobama izvan radnog odnosa  </t>
  </si>
  <si>
    <t xml:space="preserve">329 Ostali nespomenuti rashodi poslovanja                                                               </t>
  </si>
  <si>
    <t xml:space="preserve">3291 Naknade za rad predstavničkih i izvršnih tijela, povjerenstava i slično                             </t>
  </si>
  <si>
    <t xml:space="preserve">3293 Reprezentacija                                                                                      </t>
  </si>
  <si>
    <t>3294 Čanarine i norme</t>
  </si>
  <si>
    <t xml:space="preserve">3295 Pristojbe i naknade                                                                                 </t>
  </si>
  <si>
    <t>3299 Ostali nespomenuti rashodi poslovanja</t>
  </si>
  <si>
    <t xml:space="preserve">34 Financijski rashodi                                                                                 </t>
  </si>
  <si>
    <t xml:space="preserve">342 Kamate za primljene kredite i zajmove                                                               </t>
  </si>
  <si>
    <t>3421 Kamate za primljene kredite i zajmove od međunarodnih organizacija, institucija i tijela EU te inozemnih vlada</t>
  </si>
  <si>
    <t xml:space="preserve">343 Ostali financijski rashodi                                                                          </t>
  </si>
  <si>
    <t xml:space="preserve">3431 Bankarske usluge i usluge platnog prometa                                                           </t>
  </si>
  <si>
    <t xml:space="preserve">3433 Zatezne kamate                                                                                      </t>
  </si>
  <si>
    <t xml:space="preserve">35 Subvencije                                                                                          </t>
  </si>
  <si>
    <t xml:space="preserve">352 Subvencije trgovačkim društvima, poljoprivrednicima i obrtnicima izvan javnog sektora               </t>
  </si>
  <si>
    <t>3523 Subvencije poljoprivrednicima i obrtnicima</t>
  </si>
  <si>
    <t xml:space="preserve">353 Subvencije trgovačkim društvima, zadrugama, poljoprivrednicima i obrtnicima iz EU sredstava </t>
  </si>
  <si>
    <t xml:space="preserve">3531 Subvencije trgovačkim društvima, zadrugama, poljoprivrednicima i obrtnicima iz EU sredstava </t>
  </si>
  <si>
    <t>36 Pomoći dane u inozemstvo i unutar općeg proračuna</t>
  </si>
  <si>
    <t xml:space="preserve">363 Pomoći unutar općeg proračuna                                                                       </t>
  </si>
  <si>
    <t xml:space="preserve">3631 Tekuće pomoći unutar općeg proračuna                                                                </t>
  </si>
  <si>
    <t xml:space="preserve">3632 Kapitalne pomoći unutar općeg proračuna                                                             </t>
  </si>
  <si>
    <t>367 Prijenosi proračunskim korisnicima iz nadležnog proračuna za financiranje redovne djelatnosti</t>
  </si>
  <si>
    <t>3673 Prijenosi proračunskim korisnicima iz nadležnog proračuna za nabavu nefinancijske imovine</t>
  </si>
  <si>
    <t xml:space="preserve">37 Naknade građanima i kućanstvima na temelju osiguranja i druge naknade                               </t>
  </si>
  <si>
    <t xml:space="preserve">372 Ostale naknade građanima i kućanstvima iz proračuna                                                 </t>
  </si>
  <si>
    <t xml:space="preserve">3721 Naknade građanima i kućanstvima u novcu                                                             </t>
  </si>
  <si>
    <t xml:space="preserve">38 Ostali rashodi                                                                                      </t>
  </si>
  <si>
    <t xml:space="preserve">381 Tekuće donacije                                                                                     </t>
  </si>
  <si>
    <t xml:space="preserve">3811 Tekuće donacije u novcu                                                                             </t>
  </si>
  <si>
    <t xml:space="preserve">383 Kazne, penali i naknade štete </t>
  </si>
  <si>
    <t>3832 Penali, ležarine i drugo</t>
  </si>
  <si>
    <t xml:space="preserve">386 Kapitalne pomoći                                                                                    </t>
  </si>
  <si>
    <t>3861 Kapitalne pomoći kreditnim i ostalim financijskim institucijama te trgovačkim društvima u javnom sek</t>
  </si>
  <si>
    <t xml:space="preserve">41 Rashodi za nabavu neproizvedene dugotrajne imovine </t>
  </si>
  <si>
    <t xml:space="preserve">42 Rashodi za nabavu proizvedene dugotrajne imovine                                                    </t>
  </si>
  <si>
    <t xml:space="preserve">421 Građevinski objekti                                                                                 </t>
  </si>
  <si>
    <t>4212 Poslovni objekti</t>
  </si>
  <si>
    <t>4213 Ceste, željeznice i ostali prometni objekti</t>
  </si>
  <si>
    <t xml:space="preserve">4214 Ostali građevinski objekti                                                                          </t>
  </si>
  <si>
    <t xml:space="preserve">422 Postrojenja i oprema                                                                                </t>
  </si>
  <si>
    <t xml:space="preserve">4221 Uredska oprema i namještaj                                                                          </t>
  </si>
  <si>
    <t xml:space="preserve">4222 Komunikacijska oprema                                                                               </t>
  </si>
  <si>
    <t xml:space="preserve">4223 Oprema za održavanje i zaštitu                                                                      </t>
  </si>
  <si>
    <t xml:space="preserve">4225 Instrumenti, uređaji i strojevi                                                                     </t>
  </si>
  <si>
    <t xml:space="preserve">426 Nematerijalna proizvedena imovina                                                                   </t>
  </si>
  <si>
    <t>4263 Umjetnička, literarna i znanstvena djela</t>
  </si>
  <si>
    <t xml:space="preserve">8 Primici od financijske imovine i zaduživanja                                                                      </t>
  </si>
  <si>
    <t>84 Primici od zaduživanja</t>
  </si>
  <si>
    <t>842 Primljeni krediti i zajmovi od kreditnih i ostalih financijskih institucija u javnom sektoru</t>
  </si>
  <si>
    <t>8422 Primljeni krediti od kreditnih institucija u javnom sektoru</t>
  </si>
  <si>
    <t>51 Izdaci za dane zajmove i depozite</t>
  </si>
  <si>
    <t>514 Izdaci za dane zajmove trgovačkim društvima u javnom sektoru</t>
  </si>
  <si>
    <t>5141 Izdaci za dane zajmove trgovačkim društvima u javnom sektoru</t>
  </si>
  <si>
    <t xml:space="preserve">54 Izdaci za otplatu glavnice primljenih kredita i zajmova </t>
  </si>
  <si>
    <t xml:space="preserve">542 Otplata glavnice primljenih kredita i zajmova od kreditnih i ostalih financijskih institucija u javnom sektoru </t>
  </si>
  <si>
    <t>5422 Otplata glavnice primljenih kredita od kreditnih institucija u javnom sektoru</t>
  </si>
  <si>
    <t>Racun/Opis</t>
  </si>
  <si>
    <t>B. RAČUN ZADUŽIVANJA FINANCIRANJA</t>
  </si>
  <si>
    <t xml:space="preserve">84 Primici od zaduživanja                                                                              </t>
  </si>
  <si>
    <t xml:space="preserve">842 Primljeni krediti i zajmovi od kreditnih i ostalih financijskih institucija u javnom sektoru        </t>
  </si>
  <si>
    <t xml:space="preserve">8422 Primljeni krediti od kreditnih institucija u javnom sektoru                                         </t>
  </si>
  <si>
    <t>-</t>
  </si>
  <si>
    <t xml:space="preserve"> NETO FINANCIRANJE</t>
  </si>
  <si>
    <t>9 Vlastiti izvori</t>
  </si>
  <si>
    <t xml:space="preserve">92 Rezultat poslovanja                                                                                 </t>
  </si>
  <si>
    <t xml:space="preserve"> KORIŠTENJE SREDSTAVA IZ PRETHODNIH GODINA</t>
  </si>
  <si>
    <t>2.  Prihodi i rashodi prema izvorima</t>
  </si>
  <si>
    <t>PRIHODI I RASHODI PREMA IZVORIMA FINANCIRANJA</t>
  </si>
  <si>
    <t xml:space="preserve"> SVEUKUPNI PRIHODI</t>
  </si>
  <si>
    <t>Izvor 1. OPĆI PRIHODI I PRIMICI</t>
  </si>
  <si>
    <t>Izvor 1.1. Prihodi od poreza, imovine, pristojbi i kazni</t>
  </si>
  <si>
    <t>Izvor 1.2. Prihodi od imovine, pristojbi i kazni proračunskih korisnika</t>
  </si>
  <si>
    <t>Izvor 3. VLASTITI PRIHOD</t>
  </si>
  <si>
    <t>Izvor 3.1. Prihodi od upravnih i administrativnih pristojbi</t>
  </si>
  <si>
    <t>Izvor 3.2. Ostali prihodi</t>
  </si>
  <si>
    <t xml:space="preserve">Izvor 5. POMOĆI </t>
  </si>
  <si>
    <t>Izvor 5.4. Pomoći iz državnog i županijskog proračuna</t>
  </si>
  <si>
    <t>Izvor 5.6. Sredstva EU fondova</t>
  </si>
  <si>
    <t>Izvor 7. PRIHODI OD PRODAJE ILI ZAMJENE NEFIN. IMOV. I NAKNADE S NASL</t>
  </si>
  <si>
    <t>Izvor 7.1. Prihodi od imovine</t>
  </si>
  <si>
    <t>Izvor 7.2. Prihodi od prodaje proizvedene dugotrajne imovine</t>
  </si>
  <si>
    <t>Izvor 8. Primici od financijske imovine i zaduživanja</t>
  </si>
  <si>
    <t>Izvor 8..1 Primici od financijske imovine i zaduživanja</t>
  </si>
  <si>
    <t xml:space="preserve"> SVEUKUPNI RASHODI</t>
  </si>
  <si>
    <t>Račun/Opis</t>
  </si>
  <si>
    <t>Funkcijska klasifikacija  SVEUKUPNI RASHODI</t>
  </si>
  <si>
    <t xml:space="preserve">FUNKC.KLASIF. 01 - Opće javne usluge </t>
  </si>
  <si>
    <t>Funkcijska klasifikacija 011 Redovni rad vijeća</t>
  </si>
  <si>
    <t>Funkcijska klasifikacija 012 Javna uprava i administracija</t>
  </si>
  <si>
    <t>Funkcijska klasifikacija 013 Javni radovi</t>
  </si>
  <si>
    <t>FUNKC.KLASIF. 03- javni red i sigurnost</t>
  </si>
  <si>
    <t>Funkcijska klasifikacija 031 Zaštita i spašavanje</t>
  </si>
  <si>
    <t>FUNKC.KLASIF. 04- Ekonomski poslovi</t>
  </si>
  <si>
    <t>Funkcijska klasifikacija 041 Poticanje razvoja gospodarstva</t>
  </si>
  <si>
    <t>Funkcijska klasifikacija 042 Održavanje objekata i uređenje komunalne infrastrukture</t>
  </si>
  <si>
    <t>Funkcijska klasifikacija 043 Razvoj i sigurnost prometa</t>
  </si>
  <si>
    <t>Funkcijska klasifikacija 043 Groblja i mrtvačnice</t>
  </si>
  <si>
    <t>Funkcijska klasifikacija 044 Vodoopskrba i odvodnja</t>
  </si>
  <si>
    <t>FUNKC.KLASIF. 05- Zaštita okoliša</t>
  </si>
  <si>
    <t>Funkcijska klasifikacija 051 Zaštite okoliša i životne sredine</t>
  </si>
  <si>
    <t>FUNKC.KLASIF. 06- Unaprjeđenje stanovanja i zajednice</t>
  </si>
  <si>
    <t>Funkcijska klasifikacija 061 Prostorno uređenje i unapređenje stanovanja</t>
  </si>
  <si>
    <t xml:space="preserve">FUNKC.KLASIF. 08-Rekreacija, kultura i religija </t>
  </si>
  <si>
    <t>Funkcijska klasifikacija 081 Potrebe u kulturi</t>
  </si>
  <si>
    <t>Funkcijska klasifikacija 082 Organizacija rekreacije i športskih aktivnosti</t>
  </si>
  <si>
    <t>Funkcijska klasifikacija 083 Potpora udrugama i vjerskim zajednicama</t>
  </si>
  <si>
    <t>FUNKC.KLASIF.09- Obrazovanje</t>
  </si>
  <si>
    <t>Funkcijska klasifikacija 091 Obrazovanje</t>
  </si>
  <si>
    <t>FUNKC.KLASIF.10- Socijalna zaštita</t>
  </si>
  <si>
    <t>Funkcijska klasifikacija 011 Pomoć obiteljima i kućanstvima</t>
  </si>
  <si>
    <t>RGP</t>
  </si>
  <si>
    <t>Opis</t>
  </si>
  <si>
    <t>UKUPNO RASHODI I IZDATCI</t>
  </si>
  <si>
    <t>Razdjel 001</t>
  </si>
  <si>
    <t>Vijeće</t>
  </si>
  <si>
    <t>Glava 0011 Vijeće</t>
  </si>
  <si>
    <t>Razdjel 002</t>
  </si>
  <si>
    <t xml:space="preserve">Načelnik i Upravni odjel </t>
  </si>
  <si>
    <t>Glava 0021</t>
  </si>
  <si>
    <t>IZVRŠENJE PO PROGRAMSKOJ KLASIFIKACIJI</t>
  </si>
  <si>
    <t>IZVOR</t>
  </si>
  <si>
    <t>Tekući plan 2025 €</t>
  </si>
  <si>
    <t>Izvršenje 2025 €</t>
  </si>
  <si>
    <t>Indeks Izvršenje/tekući plan</t>
  </si>
  <si>
    <t>Razdjel: 001 Vijeće</t>
  </si>
  <si>
    <t>Glava 00101 Vijeće</t>
  </si>
  <si>
    <t>1000 Redovni rad vijeća</t>
  </si>
  <si>
    <t>A100001 Redovno rad vijeća</t>
  </si>
  <si>
    <t>11 Opći prihodi i primici</t>
  </si>
  <si>
    <t>32</t>
  </si>
  <si>
    <t>Materijalni rashodi</t>
  </si>
  <si>
    <t>Razdjel: 002 Načelnik i uprava</t>
  </si>
  <si>
    <t xml:space="preserve">Glava 00201 Načelnik i Upravni odjel </t>
  </si>
  <si>
    <t>1001 Javna uprava i administracija</t>
  </si>
  <si>
    <t>A100002 Redovno funkcioniranje Općine</t>
  </si>
  <si>
    <t>31</t>
  </si>
  <si>
    <t>Rashodi za zaposlene</t>
  </si>
  <si>
    <t>34</t>
  </si>
  <si>
    <t>Financijski rashodi</t>
  </si>
  <si>
    <t>A100003 Stručno usavršavanje zaposlenika</t>
  </si>
  <si>
    <t>A100004 Sredstva za državne referendume, državne izbore, lokalne izbore i izbore vijeća mjesnih odbora</t>
  </si>
  <si>
    <t xml:space="preserve">A100005 Vanjski suradnici </t>
  </si>
  <si>
    <t>54 Pomoći za proračunske korisnike</t>
  </si>
  <si>
    <t>A100060 Ovrha po sudskim sporovima</t>
  </si>
  <si>
    <t>A100006 Dan općine</t>
  </si>
  <si>
    <t>K200001 Nabava dugotrajne imovine za općinske prostorije</t>
  </si>
  <si>
    <t>42</t>
  </si>
  <si>
    <t>Rashodi za nabavu proizvedene dugotrajne imovine</t>
  </si>
  <si>
    <t>A100053 Povrat kredita HBOR-a</t>
  </si>
  <si>
    <t>71 Prihodi od prodaje nefinancijske imovine</t>
  </si>
  <si>
    <t>81 Namjenski primici od zaduživanja</t>
  </si>
  <si>
    <t>54</t>
  </si>
  <si>
    <t>Izdaci za otplatu glavnice primljenih kredita i zajmova</t>
  </si>
  <si>
    <t>A100007 Povrat kratkoročnog kredita</t>
  </si>
  <si>
    <t>A100008 Uređenje općinskih prostora u vlasništvu Općine</t>
  </si>
  <si>
    <t>71 Prihodi od prodaje nefinancijske imovine; 54 Pomoći za proračunske korisnike</t>
  </si>
  <si>
    <t>A100009 LAG</t>
  </si>
  <si>
    <t>31 Vlastiti prihodi</t>
  </si>
  <si>
    <t>38</t>
  </si>
  <si>
    <t>Ostali rashodi</t>
  </si>
  <si>
    <t>A100010 TURISTIČKA ZAJEDNICA</t>
  </si>
  <si>
    <t>A100011 POLITIČKE STRANKE</t>
  </si>
  <si>
    <t>A100052 FLAG</t>
  </si>
  <si>
    <t>A100051 Poduzetnički inkubator</t>
  </si>
  <si>
    <t>1002 Zaštita  i spašavanje</t>
  </si>
  <si>
    <t xml:space="preserve">A100012 DVD </t>
  </si>
  <si>
    <t>A100013 DVD sezonski vatrogasac</t>
  </si>
  <si>
    <t>A100014 HGSS</t>
  </si>
  <si>
    <t>A100015 Civilna zaštita</t>
  </si>
  <si>
    <t>A100016 Crveni križ</t>
  </si>
  <si>
    <t>A100017 Ostali sudionici ZiSa</t>
  </si>
  <si>
    <t>A100018 Službe i djelatnosti kojima je ZiS redovna djelatnost</t>
  </si>
  <si>
    <t>T200001 Plan zaštite i spašavanja</t>
  </si>
  <si>
    <t>T200002 Procjena ugroženosti stanovništva i materijalnih dobara</t>
  </si>
  <si>
    <t>K200003 Procjena ugroženosti od požara</t>
  </si>
  <si>
    <t>A200004 KATASTARSKI POSLOVI</t>
  </si>
  <si>
    <t>K200004 Plan zaštite od požara</t>
  </si>
  <si>
    <t>1003 Javni radovi</t>
  </si>
  <si>
    <t>A100079 Zapošljavanje - program ZAŽELI</t>
  </si>
  <si>
    <t>56 Pomoći za proračunske korisnike iz EU - prijenos</t>
  </si>
  <si>
    <t>A100019 Zapošljavanje - program Javni radovi</t>
  </si>
  <si>
    <t>1004 Poticanje razvoja gospodarstva</t>
  </si>
  <si>
    <t>A100020 Jačanje konkurentnosti poljoprivrednih proizvođača</t>
  </si>
  <si>
    <t>35</t>
  </si>
  <si>
    <t>Subvencije</t>
  </si>
  <si>
    <t>A100056 Poticanje razvoja malog poduzetništva i obrta</t>
  </si>
  <si>
    <t xml:space="preserve">Subvencije  </t>
  </si>
  <si>
    <t>A100057 Potpora Veterinarskoj stanici u Šestanovcu</t>
  </si>
  <si>
    <t>K200006 Razvoj gospodarske zone i izgradnja</t>
  </si>
  <si>
    <t>K200002  Mjerač kvalitete zraka</t>
  </si>
  <si>
    <t>K200097  Električne bicikle</t>
  </si>
  <si>
    <t>K200007  Razvoj turizma (tematske staze i interaktivne karte)</t>
  </si>
  <si>
    <t>1005 Održavanje objekata i uređenje komunalne infrastrukture</t>
  </si>
  <si>
    <t>A100021 Održavanje i uređenje javnih površina i igrališta i tržnica</t>
  </si>
  <si>
    <t>A100022 Sanacija i čišćenje od snijega nerazvrstanih cesta</t>
  </si>
  <si>
    <t>A100068 Tržnica uređenje</t>
  </si>
  <si>
    <t>A100067 Sanacija stabala u Kreševo Polju, Katunima, Žeževici i Grabovcu</t>
  </si>
  <si>
    <t>1006 Razvoj i sigurnost prometa</t>
  </si>
  <si>
    <t>A100023 Sanacija nerazvrstanih cesta</t>
  </si>
  <si>
    <t>A100100 Održavanje nerazvrstanih cesta</t>
  </si>
  <si>
    <t>A100058 Kamere za sigurnost prometa</t>
  </si>
  <si>
    <t>A100024 Uređenje poljskih puteva</t>
  </si>
  <si>
    <t>A100025 Ulične table</t>
  </si>
  <si>
    <t>A100026 Putokazi</t>
  </si>
  <si>
    <t>1007 Groblja i mrtvačnice</t>
  </si>
  <si>
    <t>A100069 Održavanje groblja</t>
  </si>
  <si>
    <t>A100070 Izgradnja groblja</t>
  </si>
  <si>
    <t>K200031 Proširenje groblja Grabovac i Katuni-Kreševo Žeževica i Kreševo brdo</t>
  </si>
  <si>
    <t>K200022 Mrtvačnica oprema</t>
  </si>
  <si>
    <t>K200009 Mrtvačnica građevinski objekti</t>
  </si>
  <si>
    <t>1008 Vodoopskrba i odvodnja</t>
  </si>
  <si>
    <t>K200023 ODVODNJA - građevinski objekti</t>
  </si>
  <si>
    <t>K200020 VODOOPSKRBA- građevinski objekti</t>
  </si>
  <si>
    <t xml:space="preserve">K200010 Vodovod </t>
  </si>
  <si>
    <t>K200011 Izrada projektno tehničke dokumentacije kanalizacije središta Šestanovca</t>
  </si>
  <si>
    <t>1009 Prostorno uređenje i unapređenje stanovanja</t>
  </si>
  <si>
    <t>A100028 Održavanje javne rasvjete</t>
  </si>
  <si>
    <t>K200024 Adaptacija Doma Zdravlja - ambulanta</t>
  </si>
  <si>
    <t>K200012 Rekonstrukcija javne rasvjete</t>
  </si>
  <si>
    <t>K200013 Izmjene i dopune PPUO Šestanovac</t>
  </si>
  <si>
    <t>1010 Zaštite okoliša i životne sredine</t>
  </si>
  <si>
    <t>A100029 Deratizacija i dezinsekcija</t>
  </si>
  <si>
    <t>A100047 Usluge skupljanja napuštenih i izgubljenih životinja</t>
  </si>
  <si>
    <t>A100101 Sufinanciranje rada društava u vlasništvu općine šestanovac - Peovica</t>
  </si>
  <si>
    <t>K200014 Planovi intervencije u zaštiti okoliša</t>
  </si>
  <si>
    <t>41</t>
  </si>
  <si>
    <t>Rashodi za nabavu neproizvedene dugotrajne imovine</t>
  </si>
  <si>
    <t>A100054 Eko patrola</t>
  </si>
  <si>
    <t>A100030 Održavanje i sanacija deponija</t>
  </si>
  <si>
    <t>A100031 Naknada za zaštitu okoliša (Karepovac)</t>
  </si>
  <si>
    <t>36</t>
  </si>
  <si>
    <t>Pomoći dane u inozemstvo i unutar općeg proračuna</t>
  </si>
  <si>
    <t>A100059 Poticajna naknada za smanjenje MKO</t>
  </si>
  <si>
    <t>T200003 Plan gospodarenja otpadom</t>
  </si>
  <si>
    <t xml:space="preserve">K200016 Kontejneri i spremnici </t>
  </si>
  <si>
    <t>K300002 RECIKLAŽNO DVORIŠTE</t>
  </si>
  <si>
    <t>1011 Potrebe u kulturi</t>
  </si>
  <si>
    <t>A100032 Potpore u kulturi (folklor, mažoretkinje)</t>
  </si>
  <si>
    <t>A100033 Pasionska baština</t>
  </si>
  <si>
    <t xml:space="preserve">K200015 Spomen ploče žrtvama rata i poraća </t>
  </si>
  <si>
    <t>A100066 Sanacije stare Crkve Uznesenja BDM-Katuni</t>
  </si>
  <si>
    <t>K200032 Mandušića kula rekonstrukcija</t>
  </si>
  <si>
    <t>A100046 Organizacija Šestanovačkog ljeta</t>
  </si>
  <si>
    <t>1012 Organizacija rekreacije i športskih aktivnosti</t>
  </si>
  <si>
    <t>A100075 Potpore u športu donacije</t>
  </si>
  <si>
    <t>A100034 Potpore u športu sufinanciranje male škole nogometa</t>
  </si>
  <si>
    <t>1013 Potpora udrugama i vjerskim zajednicama</t>
  </si>
  <si>
    <t xml:space="preserve">A100035 Potpora udrugama </t>
  </si>
  <si>
    <t>A100036 Potpora vjerskim zajednicama</t>
  </si>
  <si>
    <t>1014 Obrazovanje</t>
  </si>
  <si>
    <t>A100037 Stipendije i školarine</t>
  </si>
  <si>
    <t>37</t>
  </si>
  <si>
    <t>Naknade građanima i kućanstvima na temelju osiguranja i druge naknade</t>
  </si>
  <si>
    <t>A100038 Donacije osnovno školstvo</t>
  </si>
  <si>
    <t>A100061 Nagrade za izniman uspjeh učenicima i studentima</t>
  </si>
  <si>
    <t>K200034 IZRADA PROJEKTNE DOKUMENTACIJE VRTIĆ</t>
  </si>
  <si>
    <t>A100039 Redovni rad vrtića i male škole</t>
  </si>
  <si>
    <t>A100040 Savjet mladih</t>
  </si>
  <si>
    <t>1015 Pomoć obiteljima i kućanstvima</t>
  </si>
  <si>
    <t>A100049 sigurnost-donacije mup</t>
  </si>
  <si>
    <t>A100041 Smještaj Policija - turistička sezona</t>
  </si>
  <si>
    <t>A100042 Naknade za novorođenčad</t>
  </si>
  <si>
    <t>A100043 Pomoć obiteljima i kućanstvima</t>
  </si>
  <si>
    <t>A100044 Sufinanciranje cijene prijevoza</t>
  </si>
  <si>
    <t>A100045 Komemoracije i obljetnice</t>
  </si>
  <si>
    <t>SVEUKUPNO: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</si>
</sst>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 * #,##0_ ;_ * \-#,##0_ ;_ * &quot;-&quot;_ ;_ @_ "/>
    <numFmt numFmtId="178" formatCode="#,##0.00\ &quot;kn&quot;"/>
    <numFmt numFmtId="179" formatCode="0.00##\%"/>
    <numFmt numFmtId="180" formatCode="_-* #,##0.00\ _€_-;\-* #,##0.00\ _€_-;_-* &quot;-&quot;??\ _€_-;_-@_-"/>
    <numFmt numFmtId="181" formatCode="0.0%"/>
  </numFmts>
  <fonts count="52">
    <font>
      <sz val="11"/>
      <color indexed="8"/>
      <name val="Aptos Narrow"/>
      <charset val="134"/>
      <scheme val="minor"/>
    </font>
    <font>
      <sz val="11"/>
      <color theme="1"/>
      <name val="Calibri"/>
      <charset val="238"/>
    </font>
    <font>
      <sz val="11"/>
      <name val="Calibri"/>
      <charset val="238"/>
    </font>
    <font>
      <sz val="11"/>
      <color indexed="8"/>
      <name val="Calibri"/>
      <charset val="238"/>
    </font>
    <font>
      <b/>
      <sz val="11"/>
      <color indexed="62"/>
      <name val="Calibri"/>
      <charset val="238"/>
    </font>
    <font>
      <b/>
      <sz val="11"/>
      <color rgb="FFFF0000"/>
      <name val="Calibri"/>
      <charset val="238"/>
    </font>
    <font>
      <sz val="11"/>
      <color indexed="62"/>
      <name val="Calibri"/>
      <charset val="238"/>
    </font>
    <font>
      <b/>
      <sz val="11"/>
      <color theme="1"/>
      <name val="Calibri"/>
      <charset val="238"/>
    </font>
    <font>
      <b/>
      <sz val="11"/>
      <color indexed="8"/>
      <name val="Calibri"/>
      <charset val="238"/>
    </font>
    <font>
      <b/>
      <sz val="10"/>
      <name val="Calibri"/>
      <charset val="238"/>
    </font>
    <font>
      <sz val="11"/>
      <color indexed="10"/>
      <name val="Calibri"/>
      <charset val="238"/>
    </font>
    <font>
      <sz val="11"/>
      <color rgb="FFFF0000"/>
      <name val="Calibri"/>
      <charset val="238"/>
    </font>
    <font>
      <b/>
      <sz val="11"/>
      <color indexed="10"/>
      <name val="Aptos Narrow"/>
      <charset val="238"/>
      <scheme val="minor"/>
    </font>
    <font>
      <b/>
      <sz val="11"/>
      <color theme="1"/>
      <name val="Aptos Narrow"/>
      <charset val="238"/>
      <scheme val="minor"/>
    </font>
    <font>
      <b/>
      <sz val="12"/>
      <color indexed="8"/>
      <name val="Calibri"/>
      <charset val="238"/>
    </font>
    <font>
      <b/>
      <sz val="8"/>
      <name val="Calibri"/>
      <charset val="238"/>
    </font>
    <font>
      <sz val="8"/>
      <color indexed="8"/>
      <name val="Calibri"/>
      <charset val="238"/>
    </font>
    <font>
      <sz val="8"/>
      <name val="Calibri"/>
      <charset val="238"/>
    </font>
    <font>
      <b/>
      <sz val="9"/>
      <name val="Calibri"/>
      <charset val="238"/>
    </font>
    <font>
      <b/>
      <sz val="8"/>
      <color indexed="8"/>
      <name val="Calibri"/>
      <charset val="238"/>
    </font>
    <font>
      <b/>
      <sz val="8"/>
      <color theme="1"/>
      <name val="Calibri"/>
      <charset val="238"/>
    </font>
    <font>
      <b/>
      <sz val="8"/>
      <color indexed="9"/>
      <name val="Calibri"/>
      <charset val="238"/>
    </font>
    <font>
      <sz val="9"/>
      <color indexed="8"/>
      <name val="Calibri"/>
      <charset val="238"/>
    </font>
    <font>
      <b/>
      <sz val="9"/>
      <color indexed="9"/>
      <name val="Calibri"/>
      <charset val="238"/>
    </font>
    <font>
      <b/>
      <sz val="9"/>
      <color indexed="8"/>
      <name val="Calibri"/>
      <charset val="238"/>
    </font>
    <font>
      <sz val="9"/>
      <name val="Calibri"/>
      <charset val="238"/>
    </font>
    <font>
      <sz val="10"/>
      <color indexed="8"/>
      <name val="Calibri"/>
      <charset val="238"/>
    </font>
    <font>
      <b/>
      <sz val="11"/>
      <color rgb="FF000000"/>
      <name val="Calibri"/>
      <charset val="238"/>
    </font>
    <font>
      <b/>
      <sz val="10"/>
      <color indexed="9"/>
      <name val="Calibri"/>
      <charset val="238"/>
    </font>
    <font>
      <b/>
      <sz val="10"/>
      <color indexed="8"/>
      <name val="Calibri"/>
      <charset val="238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  <font>
      <sz val="11"/>
      <color theme="1"/>
      <name val="Aptos Narrow"/>
      <charset val="238"/>
      <scheme val="minor"/>
    </font>
    <font>
      <sz val="10"/>
      <name val="Arial"/>
      <charset val="238"/>
    </font>
  </fonts>
  <fills count="40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7">
    <xf numFmtId="0" fontId="0" fillId="0" borderId="0"/>
    <xf numFmtId="176" fontId="0" fillId="0" borderId="0" applyFont="0" applyFill="0" applyBorder="0" applyAlignment="0" applyProtection="0"/>
    <xf numFmtId="44" fontId="3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9" borderId="1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0" borderId="4" applyNumberFormat="0" applyAlignment="0" applyProtection="0">
      <alignment vertical="center"/>
    </xf>
    <xf numFmtId="0" fontId="40" fillId="11" borderId="5" applyNumberFormat="0" applyAlignment="0" applyProtection="0">
      <alignment vertical="center"/>
    </xf>
    <xf numFmtId="0" fontId="41" fillId="11" borderId="4" applyNumberFormat="0" applyAlignment="0" applyProtection="0">
      <alignment vertical="center"/>
    </xf>
    <xf numFmtId="0" fontId="42" fillId="12" borderId="6" applyNumberFormat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176" fontId="50" fillId="0" borderId="0" applyFont="0" applyFill="0" applyBorder="0" applyAlignment="0" applyProtection="0"/>
    <xf numFmtId="0" fontId="50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9" fontId="50" fillId="0" borderId="0" applyFont="0" applyFill="0" applyBorder="0" applyAlignment="0" applyProtection="0"/>
    <xf numFmtId="0" fontId="51" fillId="5" borderId="9" applyNumberFormat="0" applyProtection="0">
      <alignment horizontal="left" vertical="center" wrapText="1" indent="1"/>
    </xf>
  </cellStyleXfs>
  <cellXfs count="180">
    <xf numFmtId="0" fontId="0" fillId="0" borderId="0" xfId="0"/>
    <xf numFmtId="0" fontId="1" fillId="0" borderId="0" xfId="50" applyFont="1" applyAlignment="1">
      <alignment horizontal="center"/>
    </xf>
    <xf numFmtId="0" fontId="2" fillId="0" borderId="0" xfId="50" applyFont="1"/>
    <xf numFmtId="0" fontId="1" fillId="0" borderId="0" xfId="50" applyFont="1" applyAlignment="1">
      <alignment vertical="center"/>
    </xf>
    <xf numFmtId="178" fontId="1" fillId="0" borderId="0" xfId="50" applyNumberFormat="1" applyFont="1"/>
    <xf numFmtId="4" fontId="3" fillId="0" borderId="0" xfId="50" applyNumberFormat="1" applyFont="1"/>
    <xf numFmtId="0" fontId="1" fillId="0" borderId="0" xfId="50" applyFont="1" applyAlignment="1">
      <alignment horizontal="left" wrapText="1"/>
    </xf>
    <xf numFmtId="0" fontId="3" fillId="0" borderId="0" xfId="50" applyFont="1"/>
    <xf numFmtId="0" fontId="1" fillId="0" borderId="0" xfId="50" applyFont="1"/>
    <xf numFmtId="4" fontId="1" fillId="0" borderId="0" xfId="50" applyNumberFormat="1" applyFont="1"/>
    <xf numFmtId="0" fontId="1" fillId="0" borderId="0" xfId="50" applyFont="1" applyFill="1"/>
    <xf numFmtId="0" fontId="4" fillId="0" borderId="0" xfId="50" applyFont="1" applyAlignment="1">
      <alignment horizontal="left" wrapText="1"/>
    </xf>
    <xf numFmtId="0" fontId="4" fillId="0" borderId="0" xfId="50" applyFont="1" applyAlignment="1">
      <alignment horizontal="center"/>
    </xf>
    <xf numFmtId="4" fontId="4" fillId="0" borderId="0" xfId="50" applyNumberFormat="1" applyFont="1"/>
    <xf numFmtId="4" fontId="5" fillId="0" borderId="0" xfId="50" applyNumberFormat="1" applyFont="1"/>
    <xf numFmtId="0" fontId="6" fillId="0" borderId="0" xfId="50" applyFont="1"/>
    <xf numFmtId="4" fontId="7" fillId="0" borderId="0" xfId="50" applyNumberFormat="1" applyFont="1"/>
    <xf numFmtId="0" fontId="8" fillId="0" borderId="0" xfId="50" applyFont="1" applyAlignment="1">
      <alignment horizontal="left" wrapText="1"/>
    </xf>
    <xf numFmtId="0" fontId="3" fillId="0" borderId="0" xfId="50" applyFont="1" applyAlignment="1">
      <alignment horizontal="center"/>
    </xf>
    <xf numFmtId="0" fontId="9" fillId="0" borderId="0" xfId="50" applyFont="1"/>
    <xf numFmtId="0" fontId="8" fillId="0" borderId="0" xfId="50" applyFont="1"/>
    <xf numFmtId="0" fontId="10" fillId="0" borderId="0" xfId="50" applyFont="1"/>
    <xf numFmtId="4" fontId="8" fillId="0" borderId="0" xfId="50" applyNumberFormat="1" applyFont="1"/>
    <xf numFmtId="0" fontId="10" fillId="0" borderId="0" xfId="50" applyFont="1" applyAlignment="1">
      <alignment horizontal="left" wrapText="1"/>
    </xf>
    <xf numFmtId="4" fontId="3" fillId="0" borderId="0" xfId="0" applyNumberFormat="1" applyFont="1"/>
    <xf numFmtId="0" fontId="1" fillId="2" borderId="0" xfId="50" applyFont="1" applyFill="1" applyAlignment="1">
      <alignment horizontal="left" wrapText="1"/>
    </xf>
    <xf numFmtId="0" fontId="3" fillId="2" borderId="0" xfId="50" applyFont="1" applyFill="1"/>
    <xf numFmtId="0" fontId="1" fillId="2" borderId="0" xfId="50" applyFont="1" applyFill="1"/>
    <xf numFmtId="4" fontId="1" fillId="2" borderId="0" xfId="50" applyNumberFormat="1" applyFont="1" applyFill="1"/>
    <xf numFmtId="0" fontId="3" fillId="0" borderId="0" xfId="50" applyFont="1" applyAlignment="1">
      <alignment horizontal="left" wrapText="1"/>
    </xf>
    <xf numFmtId="0" fontId="2" fillId="0" borderId="0" xfId="56" applyFont="1" applyFill="1" applyBorder="1" applyAlignment="1">
      <alignment wrapText="1"/>
    </xf>
    <xf numFmtId="0" fontId="2" fillId="0" borderId="0" xfId="50" applyFont="1" applyAlignment="1">
      <alignment horizontal="left" wrapText="1"/>
    </xf>
    <xf numFmtId="4" fontId="8" fillId="0" borderId="0" xfId="0" applyNumberFormat="1" applyFont="1"/>
    <xf numFmtId="4" fontId="3" fillId="2" borderId="0" xfId="0" applyNumberFormat="1" applyFont="1" applyFill="1"/>
    <xf numFmtId="0" fontId="3" fillId="2" borderId="0" xfId="50" applyFont="1" applyFill="1" applyAlignment="1">
      <alignment horizontal="left" wrapText="1"/>
    </xf>
    <xf numFmtId="0" fontId="3" fillId="2" borderId="0" xfId="50" applyFont="1" applyFill="1" applyProtection="1">
      <protection locked="0"/>
    </xf>
    <xf numFmtId="0" fontId="1" fillId="2" borderId="0" xfId="50" applyFont="1" applyFill="1" applyProtection="1">
      <protection locked="0"/>
    </xf>
    <xf numFmtId="0" fontId="2" fillId="2" borderId="0" xfId="50" applyFont="1" applyFill="1" applyProtection="1">
      <protection locked="0"/>
    </xf>
    <xf numFmtId="4" fontId="3" fillId="2" borderId="0" xfId="0" applyNumberFormat="1" applyFont="1" applyFill="1" applyProtection="1">
      <protection locked="0"/>
    </xf>
    <xf numFmtId="0" fontId="3" fillId="0" borderId="0" xfId="50" applyFont="1" applyAlignment="1">
      <alignment horizontal="left" vertical="center" wrapText="1"/>
    </xf>
    <xf numFmtId="0" fontId="3" fillId="0" borderId="0" xfId="50" applyFont="1" applyAlignment="1">
      <alignment vertical="center"/>
    </xf>
    <xf numFmtId="0" fontId="2" fillId="0" borderId="0" xfId="56" applyFont="1" applyFill="1" applyBorder="1" applyAlignment="1">
      <alignment vertical="center" wrapText="1"/>
    </xf>
    <xf numFmtId="0" fontId="2" fillId="0" borderId="0" xfId="51" applyFont="1" applyAlignment="1">
      <alignment horizontal="center"/>
    </xf>
    <xf numFmtId="0" fontId="1" fillId="0" borderId="0" xfId="50" applyFont="1" applyFill="1" applyAlignment="1">
      <alignment horizontal="center"/>
    </xf>
    <xf numFmtId="10" fontId="8" fillId="0" borderId="0" xfId="55" applyNumberFormat="1" applyFont="1" applyFill="1" applyAlignment="1"/>
    <xf numFmtId="10" fontId="3" fillId="0" borderId="0" xfId="55" applyNumberFormat="1" applyFont="1" applyFill="1" applyAlignment="1"/>
    <xf numFmtId="10" fontId="3" fillId="2" borderId="0" xfId="55" applyNumberFormat="1" applyFont="1" applyFill="1" applyAlignment="1"/>
    <xf numFmtId="0" fontId="2" fillId="0" borderId="0" xfId="50" applyFont="1" applyFill="1"/>
    <xf numFmtId="0" fontId="1" fillId="0" borderId="0" xfId="50" applyFont="1" applyFill="1" applyAlignment="1">
      <alignment vertical="center"/>
    </xf>
    <xf numFmtId="178" fontId="1" fillId="0" borderId="0" xfId="50" applyNumberFormat="1" applyFont="1" applyFill="1"/>
    <xf numFmtId="0" fontId="2" fillId="0" borderId="0" xfId="51" applyFont="1" applyAlignment="1">
      <alignment horizontal="center" vertical="center"/>
    </xf>
    <xf numFmtId="0" fontId="1" fillId="2" borderId="0" xfId="50" applyFont="1" applyFill="1" applyAlignment="1">
      <alignment horizontal="left" vertical="center" wrapText="1"/>
    </xf>
    <xf numFmtId="0" fontId="3" fillId="2" borderId="0" xfId="50" applyFont="1" applyFill="1" applyAlignment="1">
      <alignment vertical="center"/>
    </xf>
    <xf numFmtId="0" fontId="3" fillId="2" borderId="0" xfId="50" applyFont="1" applyFill="1" applyAlignment="1" applyProtection="1">
      <alignment vertical="center"/>
      <protection locked="0"/>
    </xf>
    <xf numFmtId="0" fontId="1" fillId="2" borderId="0" xfId="50" applyFont="1" applyFill="1" applyAlignment="1" applyProtection="1">
      <alignment vertical="center"/>
      <protection locked="0"/>
    </xf>
    <xf numFmtId="176" fontId="3" fillId="0" borderId="0" xfId="1" applyFont="1"/>
    <xf numFmtId="4" fontId="2" fillId="0" borderId="0" xfId="0" applyNumberFormat="1" applyFont="1" applyProtection="1">
      <protection locked="0"/>
    </xf>
    <xf numFmtId="4" fontId="2" fillId="2" borderId="0" xfId="0" applyNumberFormat="1" applyFont="1" applyFill="1" applyProtection="1">
      <protection locked="0"/>
    </xf>
    <xf numFmtId="0" fontId="2" fillId="0" borderId="0" xfId="51" applyFont="1" applyAlignment="1">
      <alignment horizontal="center" vertical="center" wrapText="1"/>
    </xf>
    <xf numFmtId="0" fontId="10" fillId="0" borderId="0" xfId="50" applyFont="1" applyProtection="1">
      <protection locked="0"/>
    </xf>
    <xf numFmtId="0" fontId="2" fillId="0" borderId="0" xfId="50" applyFont="1" applyProtection="1">
      <protection locked="0"/>
    </xf>
    <xf numFmtId="4" fontId="2" fillId="2" borderId="0" xfId="0" applyNumberFormat="1" applyFont="1" applyFill="1"/>
    <xf numFmtId="0" fontId="10" fillId="2" borderId="0" xfId="50" applyFont="1" applyFill="1" applyAlignment="1">
      <alignment horizontal="left" wrapText="1"/>
    </xf>
    <xf numFmtId="0" fontId="10" fillId="2" borderId="0" xfId="50" applyFont="1" applyFill="1"/>
    <xf numFmtId="0" fontId="10" fillId="2" borderId="0" xfId="50" applyFont="1" applyFill="1" applyProtection="1">
      <protection locked="0"/>
    </xf>
    <xf numFmtId="0" fontId="2" fillId="2" borderId="0" xfId="50" applyFont="1" applyFill="1"/>
    <xf numFmtId="0" fontId="1" fillId="0" borderId="0" xfId="50" applyFont="1" applyFill="1" applyAlignment="1">
      <alignment horizontal="left" wrapText="1"/>
    </xf>
    <xf numFmtId="0" fontId="3" fillId="0" borderId="0" xfId="50" applyFont="1" applyFill="1"/>
    <xf numFmtId="0" fontId="3" fillId="0" borderId="0" xfId="50" applyFont="1" applyFill="1" applyProtection="1">
      <protection locked="0"/>
    </xf>
    <xf numFmtId="0" fontId="1" fillId="0" borderId="0" xfId="50" applyFont="1" applyFill="1" applyProtection="1">
      <protection locked="0"/>
    </xf>
    <xf numFmtId="0" fontId="11" fillId="0" borderId="0" xfId="50" applyFont="1"/>
    <xf numFmtId="0" fontId="2" fillId="2" borderId="0" xfId="56" applyFont="1" applyFill="1" applyBorder="1" applyAlignment="1">
      <alignment wrapText="1"/>
    </xf>
    <xf numFmtId="0" fontId="3" fillId="0" borderId="0" xfId="50" applyFont="1" applyFill="1" applyAlignment="1">
      <alignment horizontal="left" wrapText="1"/>
    </xf>
    <xf numFmtId="0" fontId="2" fillId="2" borderId="0" xfId="0" applyFont="1" applyFill="1" applyProtection="1">
      <protection locked="0"/>
    </xf>
    <xf numFmtId="0" fontId="2" fillId="2" borderId="0" xfId="50" applyFont="1" applyFill="1" applyAlignment="1">
      <alignment horizontal="left" wrapText="1"/>
    </xf>
    <xf numFmtId="0" fontId="3" fillId="2" borderId="0" xfId="0" applyFont="1" applyFill="1"/>
    <xf numFmtId="0" fontId="11" fillId="0" borderId="0" xfId="51" applyFont="1" applyAlignment="1">
      <alignment horizontal="center"/>
    </xf>
    <xf numFmtId="10" fontId="3" fillId="0" borderId="0" xfId="55" applyNumberFormat="1" applyFont="1" applyFill="1" applyAlignment="1"/>
    <xf numFmtId="10" fontId="2" fillId="2" borderId="0" xfId="55" applyNumberFormat="1" applyFont="1" applyFill="1" applyAlignment="1"/>
    <xf numFmtId="0" fontId="3" fillId="2" borderId="0" xfId="0" applyFont="1" applyFill="1" applyAlignment="1">
      <alignment horizontal="left" wrapText="1"/>
    </xf>
    <xf numFmtId="0" fontId="3" fillId="2" borderId="0" xfId="0" applyFont="1" applyFill="1" applyProtection="1">
      <protection locked="0"/>
    </xf>
    <xf numFmtId="0" fontId="12" fillId="3" borderId="0" xfId="0" applyFont="1" applyFill="1" applyAlignment="1">
      <alignment horizontal="left" wrapText="1"/>
    </xf>
    <xf numFmtId="0" fontId="12" fillId="3" borderId="0" xfId="0" applyFont="1" applyFill="1"/>
    <xf numFmtId="0" fontId="13" fillId="3" borderId="0" xfId="0" applyFont="1" applyFill="1"/>
    <xf numFmtId="4" fontId="8" fillId="3" borderId="0" xfId="0" applyNumberFormat="1" applyFont="1" applyFill="1"/>
    <xf numFmtId="4" fontId="1" fillId="0" borderId="0" xfId="50" applyNumberFormat="1" applyFont="1" applyFill="1"/>
    <xf numFmtId="0" fontId="1" fillId="3" borderId="0" xfId="50" applyFont="1" applyFill="1"/>
    <xf numFmtId="4" fontId="3" fillId="0" borderId="0" xfId="50" applyNumberFormat="1" applyFont="1" applyFill="1"/>
    <xf numFmtId="0" fontId="14" fillId="0" borderId="0" xfId="0" applyFont="1"/>
    <xf numFmtId="0" fontId="8" fillId="0" borderId="0" xfId="0" applyFont="1"/>
    <xf numFmtId="0" fontId="3" fillId="0" borderId="0" xfId="0" applyFont="1"/>
    <xf numFmtId="0" fontId="15" fillId="4" borderId="0" xfId="0" applyFont="1" applyFill="1"/>
    <xf numFmtId="0" fontId="16" fillId="0" borderId="0" xfId="0" applyFont="1"/>
    <xf numFmtId="0" fontId="15" fillId="5" borderId="0" xfId="0" applyFont="1" applyFill="1" applyBorder="1"/>
    <xf numFmtId="0" fontId="15" fillId="5" borderId="0" xfId="0" applyFont="1" applyFill="1"/>
    <xf numFmtId="0" fontId="15" fillId="0" borderId="0" xfId="0" applyFont="1" applyBorder="1"/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8" fillId="6" borderId="0" xfId="0" applyFont="1" applyFill="1" applyAlignment="1">
      <alignment wrapText="1"/>
    </xf>
    <xf numFmtId="4" fontId="15" fillId="5" borderId="0" xfId="0" applyNumberFormat="1" applyFont="1" applyFill="1" applyBorder="1"/>
    <xf numFmtId="10" fontId="15" fillId="5" borderId="0" xfId="3" applyNumberFormat="1" applyFont="1" applyFill="1" applyBorder="1" applyAlignment="1"/>
    <xf numFmtId="4" fontId="15" fillId="0" borderId="0" xfId="0" applyNumberFormat="1" applyFont="1" applyBorder="1"/>
    <xf numFmtId="10" fontId="15" fillId="0" borderId="0" xfId="3" applyNumberFormat="1" applyFont="1" applyBorder="1" applyAlignment="1"/>
    <xf numFmtId="0" fontId="8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15" fillId="6" borderId="0" xfId="0" applyFont="1" applyFill="1"/>
    <xf numFmtId="0" fontId="19" fillId="0" borderId="0" xfId="0" applyFont="1"/>
    <xf numFmtId="176" fontId="19" fillId="0" borderId="0" xfId="1" applyFont="1"/>
    <xf numFmtId="10" fontId="19" fillId="0" borderId="0" xfId="3" applyNumberFormat="1" applyFont="1" applyBorder="1" applyAlignment="1"/>
    <xf numFmtId="176" fontId="16" fillId="0" borderId="0" xfId="1" applyFont="1"/>
    <xf numFmtId="4" fontId="16" fillId="0" borderId="0" xfId="0" applyNumberFormat="1" applyFont="1" applyBorder="1"/>
    <xf numFmtId="0" fontId="17" fillId="0" borderId="0" xfId="0" applyFont="1" applyProtection="1">
      <protection locked="0"/>
    </xf>
    <xf numFmtId="176" fontId="20" fillId="0" borderId="0" xfId="1" applyFont="1"/>
    <xf numFmtId="4" fontId="16" fillId="0" borderId="0" xfId="0" applyNumberFormat="1" applyFont="1"/>
    <xf numFmtId="0" fontId="18" fillId="5" borderId="0" xfId="0" applyFont="1" applyFill="1" applyAlignment="1">
      <alignment wrapText="1"/>
    </xf>
    <xf numFmtId="0" fontId="16" fillId="0" borderId="0" xfId="0" applyFont="1" applyAlignment="1">
      <alignment wrapText="1"/>
    </xf>
    <xf numFmtId="0" fontId="21" fillId="7" borderId="0" xfId="0" applyFont="1" applyFill="1" applyBorder="1"/>
    <xf numFmtId="4" fontId="21" fillId="7" borderId="0" xfId="0" applyNumberFormat="1" applyFont="1" applyFill="1" applyBorder="1"/>
    <xf numFmtId="10" fontId="21" fillId="7" borderId="0" xfId="3" applyNumberFormat="1" applyFont="1" applyFill="1" applyBorder="1" applyAlignment="1"/>
    <xf numFmtId="176" fontId="3" fillId="0" borderId="0" xfId="0" applyNumberFormat="1" applyFont="1"/>
    <xf numFmtId="0" fontId="22" fillId="0" borderId="0" xfId="0" applyFont="1"/>
    <xf numFmtId="0" fontId="23" fillId="7" borderId="0" xfId="0" applyFont="1" applyFill="1"/>
    <xf numFmtId="0" fontId="23" fillId="7" borderId="0" xfId="0" applyFont="1" applyFill="1" applyBorder="1"/>
    <xf numFmtId="0" fontId="18" fillId="0" borderId="0" xfId="0" applyFont="1"/>
    <xf numFmtId="176" fontId="18" fillId="0" borderId="0" xfId="1" applyFont="1" applyFill="1" applyBorder="1" applyAlignment="1"/>
    <xf numFmtId="4" fontId="18" fillId="0" borderId="0" xfId="0" applyNumberFormat="1" applyFont="1" applyFill="1" applyBorder="1"/>
    <xf numFmtId="10" fontId="18" fillId="0" borderId="0" xfId="3" applyNumberFormat="1" applyFont="1" applyFill="1" applyBorder="1" applyAlignment="1"/>
    <xf numFmtId="176" fontId="24" fillId="0" borderId="0" xfId="1" applyFont="1"/>
    <xf numFmtId="0" fontId="22" fillId="0" borderId="0" xfId="0" applyFont="1" applyAlignment="1">
      <alignment wrapText="1"/>
    </xf>
    <xf numFmtId="176" fontId="22" fillId="0" borderId="0" xfId="1" applyFont="1"/>
    <xf numFmtId="4" fontId="22" fillId="0" borderId="0" xfId="0" applyNumberFormat="1" applyFont="1" applyFill="1" applyBorder="1"/>
    <xf numFmtId="10" fontId="25" fillId="0" borderId="0" xfId="3" applyNumberFormat="1" applyFont="1" applyFill="1" applyBorder="1" applyAlignment="1"/>
    <xf numFmtId="49" fontId="18" fillId="0" borderId="0" xfId="0" applyNumberFormat="1" applyFont="1" applyBorder="1"/>
    <xf numFmtId="0" fontId="25" fillId="0" borderId="0" xfId="0" applyFont="1"/>
    <xf numFmtId="176" fontId="25" fillId="0" borderId="0" xfId="1" applyFont="1" applyFill="1" applyBorder="1" applyAlignment="1"/>
    <xf numFmtId="4" fontId="23" fillId="7" borderId="0" xfId="0" applyNumberFormat="1" applyFont="1" applyFill="1" applyBorder="1"/>
    <xf numFmtId="179" fontId="23" fillId="7" borderId="0" xfId="0" applyNumberFormat="1" applyFont="1" applyFill="1" applyBorder="1"/>
    <xf numFmtId="0" fontId="15" fillId="5" borderId="0" xfId="0" applyFont="1" applyFill="1" applyAlignment="1">
      <alignment wrapText="1"/>
    </xf>
    <xf numFmtId="0" fontId="21" fillId="7" borderId="0" xfId="0" applyFont="1" applyFill="1"/>
    <xf numFmtId="176" fontId="15" fillId="0" borderId="0" xfId="1" applyFont="1" applyFill="1" applyBorder="1" applyAlignment="1"/>
    <xf numFmtId="10" fontId="15" fillId="0" borderId="0" xfId="3" applyNumberFormat="1" applyFont="1" applyFill="1" applyBorder="1" applyAlignment="1"/>
    <xf numFmtId="180" fontId="3" fillId="0" borderId="0" xfId="0" applyNumberFormat="1" applyFont="1"/>
    <xf numFmtId="176" fontId="15" fillId="0" borderId="0" xfId="1" applyFont="1" applyFill="1" applyBorder="1" applyAlignment="1"/>
    <xf numFmtId="10" fontId="15" fillId="0" borderId="0" xfId="3" applyNumberFormat="1" applyFont="1" applyFill="1" applyBorder="1" applyAlignment="1"/>
    <xf numFmtId="176" fontId="16" fillId="0" borderId="0" xfId="1" applyFont="1" applyFill="1" applyBorder="1" applyAlignment="1"/>
    <xf numFmtId="179" fontId="16" fillId="0" borderId="0" xfId="0" applyNumberFormat="1" applyFont="1" applyFill="1" applyBorder="1"/>
    <xf numFmtId="4" fontId="15" fillId="0" borderId="0" xfId="0" applyNumberFormat="1" applyFont="1" applyFill="1" applyBorder="1" applyAlignment="1">
      <alignment horizontal="right"/>
    </xf>
    <xf numFmtId="176" fontId="17" fillId="0" borderId="0" xfId="1" applyFont="1" applyFill="1" applyBorder="1" applyAlignment="1"/>
    <xf numFmtId="10" fontId="17" fillId="0" borderId="0" xfId="3" applyNumberFormat="1" applyFont="1" applyFill="1" applyBorder="1" applyAlignment="1"/>
    <xf numFmtId="4" fontId="15" fillId="0" borderId="0" xfId="0" applyNumberFormat="1" applyFont="1" applyFill="1" applyBorder="1"/>
    <xf numFmtId="179" fontId="15" fillId="0" borderId="0" xfId="0" applyNumberFormat="1" applyFont="1" applyFill="1" applyBorder="1"/>
    <xf numFmtId="0" fontId="26" fillId="0" borderId="0" xfId="0" applyFont="1"/>
    <xf numFmtId="0" fontId="14" fillId="0" borderId="0" xfId="0" applyFont="1" applyBorder="1" applyAlignment="1">
      <alignment horizontal="center"/>
    </xf>
    <xf numFmtId="0" fontId="26" fillId="0" borderId="0" xfId="0" applyFont="1" applyBorder="1" applyAlignment="1">
      <alignment horizontal="center"/>
    </xf>
    <xf numFmtId="0" fontId="26" fillId="0" borderId="0" xfId="0" applyFont="1" applyBorder="1" applyAlignment="1">
      <alignment horizontal="left"/>
    </xf>
    <xf numFmtId="0" fontId="27" fillId="0" borderId="0" xfId="0" applyFont="1" applyBorder="1" applyAlignment="1">
      <alignment horizontal="left"/>
    </xf>
    <xf numFmtId="0" fontId="19" fillId="0" borderId="0" xfId="0" applyFont="1" applyAlignment="1">
      <alignment horizontal="right"/>
    </xf>
    <xf numFmtId="0" fontId="9" fillId="5" borderId="0" xfId="0" applyFont="1" applyFill="1"/>
    <xf numFmtId="0" fontId="9" fillId="5" borderId="0" xfId="0" applyFont="1" applyFill="1" applyAlignment="1">
      <alignment wrapText="1"/>
    </xf>
    <xf numFmtId="0" fontId="28" fillId="7" borderId="0" xfId="0" applyFont="1" applyFill="1"/>
    <xf numFmtId="0" fontId="28" fillId="7" borderId="0" xfId="0" applyFont="1" applyFill="1" applyBorder="1" applyAlignment="1">
      <alignment horizontal="left"/>
    </xf>
    <xf numFmtId="0" fontId="9" fillId="0" borderId="0" xfId="0" applyFont="1"/>
    <xf numFmtId="176" fontId="9" fillId="0" borderId="0" xfId="1" applyFont="1" applyFill="1" applyBorder="1" applyAlignment="1"/>
    <xf numFmtId="10" fontId="9" fillId="0" borderId="0" xfId="3" applyNumberFormat="1" applyFont="1" applyFill="1" applyBorder="1" applyAlignment="1"/>
    <xf numFmtId="0" fontId="9" fillId="0" borderId="0" xfId="0" applyFont="1" applyAlignment="1">
      <alignment wrapText="1"/>
    </xf>
    <xf numFmtId="181" fontId="9" fillId="0" borderId="0" xfId="3" applyNumberFormat="1" applyFont="1" applyFill="1" applyBorder="1" applyAlignment="1"/>
    <xf numFmtId="4" fontId="9" fillId="0" borderId="0" xfId="0" applyNumberFormat="1" applyFont="1" applyFill="1" applyBorder="1"/>
    <xf numFmtId="176" fontId="8" fillId="0" borderId="0" xfId="1" applyFont="1"/>
    <xf numFmtId="176" fontId="29" fillId="0" borderId="0" xfId="1" applyFont="1" applyBorder="1" applyAlignment="1"/>
    <xf numFmtId="176" fontId="8" fillId="0" borderId="0" xfId="1" applyFont="1" applyBorder="1" applyAlignment="1"/>
    <xf numFmtId="176" fontId="29" fillId="0" borderId="0" xfId="1" applyFont="1"/>
    <xf numFmtId="176" fontId="26" fillId="0" borderId="0" xfId="1" applyFont="1" applyBorder="1" applyAlignment="1">
      <alignment horizontal="center"/>
    </xf>
    <xf numFmtId="176" fontId="26" fillId="0" borderId="0" xfId="1" applyFont="1"/>
    <xf numFmtId="0" fontId="29" fillId="0" borderId="0" xfId="0" applyFont="1"/>
    <xf numFmtId="0" fontId="9" fillId="0" borderId="0" xfId="53" applyFont="1" applyAlignment="1">
      <alignment horizontal="center"/>
    </xf>
    <xf numFmtId="0" fontId="9" fillId="0" borderId="0" xfId="53" applyFont="1"/>
    <xf numFmtId="0" fontId="26" fillId="8" borderId="0" xfId="0" applyFont="1" applyFill="1"/>
    <xf numFmtId="4" fontId="26" fillId="0" borderId="0" xfId="0" applyNumberFormat="1" applyFont="1"/>
    <xf numFmtId="0" fontId="21" fillId="7" borderId="0" xfId="0" applyFont="1" applyFill="1" applyBorder="1" quotePrefix="1"/>
    <xf numFmtId="0" fontId="23" fillId="7" borderId="0" xfId="0" applyFont="1" applyFill="1" applyBorder="1" quotePrefix="1"/>
  </cellXfs>
  <cellStyles count="57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Comma 2" xfId="49"/>
    <cellStyle name="Normal 2" xfId="50"/>
    <cellStyle name="Normal 2 4" xfId="51"/>
    <cellStyle name="Normal 3" xfId="52"/>
    <cellStyle name="Normalno 2" xfId="53"/>
    <cellStyle name="Obično_PRIHODI 04. -07." xfId="54"/>
    <cellStyle name="Percent 2" xfId="55"/>
    <cellStyle name="SAPBEXHLevel2" xfId="56"/>
  </cellStyles>
  <tableStyles count="0" defaultTableStyle="TableStyleMedium2" defaultPivotStyle="PivotStyleLight16"/>
  <colors>
    <mruColors>
      <color rgb="00CCCCFF"/>
      <color rgb="009696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6"/>
  <sheetViews>
    <sheetView tabSelected="1" topLeftCell="A44" workbookViewId="0">
      <selection activeCell="A60" sqref="A60:D60"/>
    </sheetView>
  </sheetViews>
  <sheetFormatPr defaultColWidth="9" defaultRowHeight="14.4"/>
  <cols>
    <col min="1" max="1" width="45" style="92" customWidth="1"/>
    <col min="2" max="2" width="12.4444444444444" style="92" customWidth="1"/>
    <col min="3" max="3" width="12.5555555555556" style="92" customWidth="1"/>
    <col min="4" max="4" width="11.3333333333333" style="92" customWidth="1"/>
    <col min="5" max="5" width="7.88888888888889" style="92" customWidth="1"/>
    <col min="6" max="6" width="11.3333333333333" style="90" customWidth="1"/>
    <col min="7" max="7" width="9.22222222222222" style="90" customWidth="1"/>
    <col min="8" max="9" width="8.88888888888889" style="90"/>
    <col min="10" max="10" width="11.4444444444444" style="90" customWidth="1"/>
    <col min="11" max="16384" width="8.88888888888889" style="90"/>
  </cols>
  <sheetData>
    <row r="1" s="153" customFormat="1" ht="13.8" spans="1:1">
      <c r="A1" s="153" t="s">
        <v>0</v>
      </c>
    </row>
    <row r="2" s="153" customFormat="1" ht="13.8" spans="1:1">
      <c r="A2" s="153" t="s">
        <v>1</v>
      </c>
    </row>
    <row r="4" ht="15.6" spans="1:5">
      <c r="A4" s="154" t="s">
        <v>2</v>
      </c>
      <c r="B4" s="154"/>
      <c r="C4" s="154"/>
      <c r="D4" s="154"/>
      <c r="E4" s="154"/>
    </row>
    <row r="5" ht="15.6" spans="1:5">
      <c r="A5" s="154"/>
      <c r="B5" s="154"/>
      <c r="C5" s="154"/>
      <c r="D5" s="154"/>
      <c r="E5" s="154"/>
    </row>
    <row r="6" spans="1:5">
      <c r="A6" s="155" t="s">
        <v>3</v>
      </c>
      <c r="B6" s="155"/>
      <c r="C6" s="155"/>
      <c r="D6" s="155"/>
      <c r="E6" s="155"/>
    </row>
    <row r="7" spans="1:5">
      <c r="A7" s="156" t="s">
        <v>4</v>
      </c>
      <c r="B7" s="156"/>
      <c r="C7" s="156"/>
      <c r="D7" s="156"/>
      <c r="E7" s="156"/>
    </row>
    <row r="8" spans="1:5">
      <c r="A8" s="156"/>
      <c r="B8" s="156"/>
      <c r="C8" s="156"/>
      <c r="D8" s="156"/>
      <c r="E8" s="156"/>
    </row>
    <row r="9" spans="1:5">
      <c r="A9" s="157" t="s">
        <v>5</v>
      </c>
      <c r="B9" s="156"/>
      <c r="C9" s="156"/>
      <c r="D9" s="156"/>
      <c r="E9" s="156"/>
    </row>
    <row r="10" spans="5:5">
      <c r="E10" s="158" t="s">
        <v>6</v>
      </c>
    </row>
    <row r="11" ht="27.6" spans="1:5">
      <c r="A11" s="159" t="s">
        <v>7</v>
      </c>
      <c r="B11" s="160" t="s">
        <v>8</v>
      </c>
      <c r="C11" s="160" t="s">
        <v>9</v>
      </c>
      <c r="D11" s="160" t="s">
        <v>10</v>
      </c>
      <c r="E11" s="90"/>
    </row>
    <row r="12" s="153" customFormat="1" ht="13.8" spans="1:9">
      <c r="A12" s="161" t="s">
        <v>11</v>
      </c>
      <c r="B12" s="162">
        <v>1</v>
      </c>
      <c r="C12" s="162">
        <v>2</v>
      </c>
      <c r="D12" s="162">
        <v>3</v>
      </c>
      <c r="I12" s="179"/>
    </row>
    <row r="13" spans="1:5">
      <c r="A13" s="163" t="s">
        <v>12</v>
      </c>
      <c r="B13" s="164">
        <v>3546793.22133987</v>
      </c>
      <c r="C13" s="164">
        <f>+'Prihodi i rashodi prema ekonoms'!C7</f>
        <v>1084755.68</v>
      </c>
      <c r="D13" s="165">
        <f t="shared" ref="D13:D19" si="0">+C13/B13/100</f>
        <v>0.00305841252169252</v>
      </c>
      <c r="E13" s="90"/>
    </row>
    <row r="14" spans="1:5">
      <c r="A14" s="166" t="s">
        <v>13</v>
      </c>
      <c r="B14" s="164">
        <v>14306.7810610261</v>
      </c>
      <c r="C14" s="164">
        <v>3937.76</v>
      </c>
      <c r="D14" s="167">
        <f t="shared" si="0"/>
        <v>0.00275237314613493</v>
      </c>
      <c r="E14" s="90"/>
    </row>
    <row r="15" spans="1:5">
      <c r="A15" s="163" t="s">
        <v>14</v>
      </c>
      <c r="B15" s="164">
        <f>+B13+B14</f>
        <v>3561100.0024009</v>
      </c>
      <c r="C15" s="164">
        <f>+C13+C14</f>
        <v>1088693.44</v>
      </c>
      <c r="D15" s="165">
        <f t="shared" si="0"/>
        <v>0.00305718300319003</v>
      </c>
      <c r="E15" s="90"/>
    </row>
    <row r="16" spans="1:7">
      <c r="A16" s="163" t="s">
        <v>15</v>
      </c>
      <c r="B16" s="164">
        <v>2380700</v>
      </c>
      <c r="C16" s="164">
        <v>940968.4</v>
      </c>
      <c r="D16" s="167">
        <f t="shared" si="0"/>
        <v>0.00395248624354182</v>
      </c>
      <c r="E16" s="90"/>
      <c r="F16" s="121"/>
      <c r="G16" s="143"/>
    </row>
    <row r="17" spans="1:5">
      <c r="A17" s="166" t="s">
        <v>16</v>
      </c>
      <c r="B17" s="164">
        <v>1155400</v>
      </c>
      <c r="C17" s="164">
        <v>323710.73</v>
      </c>
      <c r="D17" s="167">
        <f t="shared" si="0"/>
        <v>0.00280172001038601</v>
      </c>
      <c r="E17" s="90"/>
    </row>
    <row r="18" spans="1:5">
      <c r="A18" s="163" t="s">
        <v>17</v>
      </c>
      <c r="B18" s="164">
        <f>+B16+B17</f>
        <v>3536100</v>
      </c>
      <c r="C18" s="164">
        <f>+C16+C17</f>
        <v>1264679.13</v>
      </c>
      <c r="D18" s="167">
        <f t="shared" si="0"/>
        <v>0.00357648010520064</v>
      </c>
      <c r="E18" s="90"/>
    </row>
    <row r="19" spans="1:5">
      <c r="A19" s="163" t="s">
        <v>18</v>
      </c>
      <c r="B19" s="164">
        <f>+B15-B18</f>
        <v>25000.0024008984</v>
      </c>
      <c r="C19" s="164">
        <f>+C15-C18</f>
        <v>-175985.69</v>
      </c>
      <c r="D19" s="167">
        <f t="shared" si="0"/>
        <v>-0.0703942692396204</v>
      </c>
      <c r="E19" s="90"/>
    </row>
    <row r="20" s="153" customFormat="1" ht="13.8" spans="1:4">
      <c r="A20" s="161" t="s">
        <v>19</v>
      </c>
      <c r="B20" s="161" t="s">
        <v>20</v>
      </c>
      <c r="C20" s="161" t="s">
        <v>20</v>
      </c>
      <c r="D20" s="161" t="s">
        <v>20</v>
      </c>
    </row>
    <row r="21" spans="1:5">
      <c r="A21" s="166" t="s">
        <v>21</v>
      </c>
      <c r="B21" s="168">
        <v>130000</v>
      </c>
      <c r="C21" s="168">
        <v>5500</v>
      </c>
      <c r="D21" s="167">
        <f>+C21/B21/100</f>
        <v>0.000423076923076923</v>
      </c>
      <c r="E21" s="90"/>
    </row>
    <row r="22" spans="1:5">
      <c r="A22" s="166" t="s">
        <v>22</v>
      </c>
      <c r="B22" s="168">
        <v>155000</v>
      </c>
      <c r="C22" s="168">
        <v>0</v>
      </c>
      <c r="D22" s="167">
        <f>+C22/B22/100</f>
        <v>0</v>
      </c>
      <c r="E22" s="90"/>
    </row>
    <row r="23" spans="1:5">
      <c r="A23" s="163" t="s">
        <v>23</v>
      </c>
      <c r="B23" s="168">
        <f>+B21-B22</f>
        <v>-25000</v>
      </c>
      <c r="C23" s="168">
        <f>+C21-C22</f>
        <v>5500</v>
      </c>
      <c r="D23" s="167">
        <f>+C23/B23/100</f>
        <v>-0.0022</v>
      </c>
      <c r="E23" s="90"/>
    </row>
    <row r="24" spans="1:5">
      <c r="A24" s="122"/>
      <c r="B24" s="122"/>
      <c r="C24" s="122"/>
      <c r="D24" s="122"/>
      <c r="E24" s="122"/>
    </row>
    <row r="25" spans="1:6">
      <c r="A25" s="169" t="s">
        <v>24</v>
      </c>
      <c r="B25" s="170">
        <f>+B19+B23</f>
        <v>0.0024008983746171</v>
      </c>
      <c r="C25" s="170"/>
      <c r="D25" s="171"/>
      <c r="F25" s="169"/>
    </row>
    <row r="26" spans="1:4">
      <c r="A26" s="169" t="s">
        <v>25</v>
      </c>
      <c r="B26" s="171">
        <v>39900</v>
      </c>
      <c r="C26" s="171"/>
      <c r="D26" s="169"/>
    </row>
    <row r="27" spans="1:4">
      <c r="A27" s="172" t="s">
        <v>26</v>
      </c>
      <c r="B27" s="170">
        <v>10900</v>
      </c>
      <c r="C27" s="170"/>
      <c r="D27" s="172"/>
    </row>
    <row r="28" spans="1:4">
      <c r="A28" s="172" t="s">
        <v>27</v>
      </c>
      <c r="B28" s="170">
        <f>+B26-B27</f>
        <v>29000</v>
      </c>
      <c r="C28" s="170"/>
      <c r="D28" s="172"/>
    </row>
    <row r="29" spans="1:5">
      <c r="A29" s="172"/>
      <c r="B29" s="170"/>
      <c r="C29" s="170"/>
      <c r="D29" s="172"/>
      <c r="E29" s="172"/>
    </row>
    <row r="30" spans="1:5">
      <c r="A30" s="173" t="s">
        <v>28</v>
      </c>
      <c r="B30" s="173"/>
      <c r="C30" s="173"/>
      <c r="D30" s="173"/>
      <c r="E30" s="173"/>
    </row>
    <row r="31" spans="1:5">
      <c r="A31" s="174" t="s">
        <v>29</v>
      </c>
      <c r="B31" s="174"/>
      <c r="C31" s="174"/>
      <c r="D31" s="174"/>
      <c r="E31" s="174"/>
    </row>
    <row r="32" s="153" customFormat="1" ht="13.8" spans="1:5">
      <c r="A32" s="174" t="s">
        <v>30</v>
      </c>
      <c r="B32" s="174"/>
      <c r="C32" s="174"/>
      <c r="D32" s="174"/>
      <c r="E32" s="174"/>
    </row>
    <row r="33" s="153" customFormat="1" ht="13.8" spans="1:5">
      <c r="A33" s="173" t="s">
        <v>31</v>
      </c>
      <c r="B33" s="173"/>
      <c r="C33" s="173"/>
      <c r="D33" s="173"/>
      <c r="E33" s="173"/>
    </row>
    <row r="34" spans="1:5">
      <c r="A34" s="173"/>
      <c r="B34" s="173"/>
      <c r="C34" s="173"/>
      <c r="D34" s="173"/>
      <c r="E34" s="173"/>
    </row>
    <row r="35" spans="1:7">
      <c r="A35" s="174" t="s">
        <v>32</v>
      </c>
      <c r="B35" s="174"/>
      <c r="C35" s="172"/>
      <c r="D35" s="172"/>
      <c r="E35" s="172"/>
      <c r="F35" s="153"/>
      <c r="G35" s="153"/>
    </row>
    <row r="36" spans="1:7">
      <c r="A36" s="153"/>
      <c r="B36" s="153"/>
      <c r="C36" s="153"/>
      <c r="D36" s="153"/>
      <c r="E36" s="153"/>
      <c r="F36" s="153"/>
      <c r="G36" s="153"/>
    </row>
    <row r="37" s="89" customFormat="1" spans="1:7">
      <c r="A37" s="175" t="s">
        <v>2</v>
      </c>
      <c r="B37" s="175"/>
      <c r="C37" s="175"/>
      <c r="D37" s="175"/>
      <c r="E37" s="175"/>
      <c r="F37" s="175"/>
      <c r="G37" s="175"/>
    </row>
    <row r="38" s="89" customFormat="1" spans="1:7">
      <c r="A38" s="175" t="s">
        <v>33</v>
      </c>
      <c r="B38" s="175"/>
      <c r="C38" s="175"/>
      <c r="D38" s="175"/>
      <c r="E38" s="175"/>
      <c r="F38" s="175"/>
      <c r="G38" s="175"/>
    </row>
    <row r="39" spans="1:7">
      <c r="A39" s="153" t="s">
        <v>34</v>
      </c>
      <c r="B39" s="153"/>
      <c r="C39" s="153"/>
      <c r="D39" s="153"/>
      <c r="E39" s="153"/>
      <c r="F39" s="153"/>
      <c r="G39" s="153"/>
    </row>
    <row r="40" spans="1:7">
      <c r="A40" s="153" t="s">
        <v>35</v>
      </c>
      <c r="B40" s="153"/>
      <c r="C40" s="153"/>
      <c r="D40" s="153"/>
      <c r="E40" s="153"/>
      <c r="F40" s="153"/>
      <c r="G40" s="153"/>
    </row>
    <row r="41" spans="1:7">
      <c r="A41" s="153" t="s">
        <v>36</v>
      </c>
      <c r="B41" s="153"/>
      <c r="C41" s="153"/>
      <c r="D41" s="153"/>
      <c r="E41" s="153"/>
      <c r="F41" s="153"/>
      <c r="G41" s="153"/>
    </row>
    <row r="42" s="89" customFormat="1" spans="1:7">
      <c r="A42" s="175" t="s">
        <v>37</v>
      </c>
      <c r="B42" s="175"/>
      <c r="C42" s="175"/>
      <c r="D42" s="175"/>
      <c r="E42" s="175"/>
      <c r="F42" s="175"/>
      <c r="G42" s="175"/>
    </row>
    <row r="43" spans="1:7">
      <c r="A43" s="153" t="s">
        <v>38</v>
      </c>
      <c r="B43" s="153"/>
      <c r="C43" s="153"/>
      <c r="D43" s="153"/>
      <c r="E43" s="153"/>
      <c r="F43" s="153"/>
      <c r="G43" s="153"/>
    </row>
    <row r="44" spans="1:7">
      <c r="A44" s="153" t="s">
        <v>39</v>
      </c>
      <c r="B44" s="153"/>
      <c r="C44" s="153"/>
      <c r="D44" s="153"/>
      <c r="E44" s="153"/>
      <c r="F44" s="153"/>
      <c r="G44" s="153"/>
    </row>
    <row r="45" spans="1:7">
      <c r="A45" s="153"/>
      <c r="B45" s="153"/>
      <c r="C45" s="153"/>
      <c r="D45" s="153"/>
      <c r="E45" s="153"/>
      <c r="F45" s="153"/>
      <c r="G45" s="153"/>
    </row>
    <row r="46" s="89" customFormat="1" spans="1:7">
      <c r="A46" s="175" t="s">
        <v>40</v>
      </c>
      <c r="B46" s="175"/>
      <c r="C46" s="175"/>
      <c r="D46" s="175"/>
      <c r="E46" s="175"/>
      <c r="F46" s="175"/>
      <c r="G46" s="175"/>
    </row>
    <row r="47" spans="1:7">
      <c r="A47" s="153" t="s">
        <v>41</v>
      </c>
      <c r="B47" s="153"/>
      <c r="C47" s="153"/>
      <c r="D47" s="153"/>
      <c r="E47" s="153"/>
      <c r="F47" s="153"/>
      <c r="G47" s="153"/>
    </row>
    <row r="48" spans="1:7">
      <c r="A48" s="153" t="s">
        <v>42</v>
      </c>
      <c r="B48" s="153"/>
      <c r="C48" s="153"/>
      <c r="D48" s="153"/>
      <c r="E48" s="153"/>
      <c r="F48" s="153"/>
      <c r="G48" s="153"/>
    </row>
    <row r="49" spans="1:7">
      <c r="A49" s="153"/>
      <c r="B49" s="153"/>
      <c r="C49" s="153"/>
      <c r="D49" s="153"/>
      <c r="E49" s="153"/>
      <c r="F49" s="153"/>
      <c r="G49" s="153"/>
    </row>
    <row r="50" spans="1:5">
      <c r="A50" s="155" t="s">
        <v>43</v>
      </c>
      <c r="B50" s="155"/>
      <c r="C50" s="155"/>
      <c r="D50" s="155"/>
      <c r="E50" s="155"/>
    </row>
    <row r="51" spans="1:5">
      <c r="A51" s="153" t="s">
        <v>44</v>
      </c>
      <c r="B51" s="153"/>
      <c r="C51" s="153"/>
      <c r="D51" s="153"/>
      <c r="E51" s="153"/>
    </row>
    <row r="52" spans="1:5">
      <c r="A52" s="153" t="s">
        <v>45</v>
      </c>
      <c r="B52" s="153"/>
      <c r="C52" s="153"/>
      <c r="D52" s="153"/>
      <c r="E52" s="153"/>
    </row>
    <row r="53" spans="1:5">
      <c r="A53" s="153"/>
      <c r="B53" s="153"/>
      <c r="C53" s="153"/>
      <c r="D53" s="153"/>
      <c r="E53" s="153"/>
    </row>
    <row r="54" spans="1:5">
      <c r="A54" s="176" t="s">
        <v>46</v>
      </c>
      <c r="B54" s="176"/>
      <c r="C54" s="176"/>
      <c r="D54" s="176"/>
      <c r="E54" s="153"/>
    </row>
    <row r="55" spans="1:5">
      <c r="A55" s="176" t="s">
        <v>47</v>
      </c>
      <c r="B55" s="176"/>
      <c r="C55" s="176"/>
      <c r="D55" s="176"/>
      <c r="E55" s="153"/>
    </row>
    <row r="56" spans="1:5">
      <c r="A56" s="176" t="s">
        <v>48</v>
      </c>
      <c r="B56" s="176"/>
      <c r="C56" s="176"/>
      <c r="D56" s="176"/>
      <c r="E56" s="153"/>
    </row>
    <row r="57" spans="1:5">
      <c r="A57" s="176" t="s">
        <v>49</v>
      </c>
      <c r="B57" s="176"/>
      <c r="C57" s="176"/>
      <c r="D57" s="176"/>
      <c r="E57" s="153"/>
    </row>
    <row r="58" spans="1:5">
      <c r="A58" s="177"/>
      <c r="B58" s="153"/>
      <c r="C58" s="153"/>
      <c r="D58" s="153"/>
      <c r="E58" s="153"/>
    </row>
    <row r="59" spans="1:5">
      <c r="A59" s="176" t="s">
        <v>50</v>
      </c>
      <c r="B59" s="176"/>
      <c r="C59" s="176"/>
      <c r="D59" s="176"/>
      <c r="E59" s="153"/>
    </row>
    <row r="60" spans="1:5">
      <c r="A60" s="176" t="s">
        <v>51</v>
      </c>
      <c r="B60" s="176"/>
      <c r="C60" s="176"/>
      <c r="D60" s="176"/>
      <c r="E60" s="153"/>
    </row>
    <row r="61" spans="1:5">
      <c r="A61" s="178" t="s">
        <v>52</v>
      </c>
      <c r="B61" s="153"/>
      <c r="C61" s="153"/>
      <c r="D61" s="153"/>
      <c r="E61" s="153"/>
    </row>
    <row r="62" spans="1:5">
      <c r="A62" s="178" t="s">
        <v>53</v>
      </c>
      <c r="B62" s="153"/>
      <c r="C62" s="153"/>
      <c r="D62" s="153"/>
      <c r="E62" s="153"/>
    </row>
    <row r="63" spans="1:5">
      <c r="A63" s="153" t="s">
        <v>54</v>
      </c>
      <c r="B63" s="153"/>
      <c r="C63" s="153"/>
      <c r="D63" s="153"/>
      <c r="E63" s="153"/>
    </row>
    <row r="64" spans="2:5">
      <c r="B64" s="153"/>
      <c r="C64" s="153"/>
      <c r="D64" s="153"/>
      <c r="E64" s="153"/>
    </row>
    <row r="65" spans="1:5">
      <c r="A65" s="153"/>
      <c r="B65" s="153"/>
      <c r="C65" s="153"/>
      <c r="D65" s="153"/>
      <c r="E65" s="153"/>
    </row>
    <row r="66" spans="1:5">
      <c r="A66" s="153"/>
      <c r="B66" s="153"/>
      <c r="C66" s="153"/>
      <c r="D66" s="153"/>
      <c r="E66" s="153"/>
    </row>
    <row r="67" spans="1:5">
      <c r="A67" s="153"/>
      <c r="B67" s="153"/>
      <c r="C67" s="153"/>
      <c r="D67" s="153"/>
      <c r="E67" s="153"/>
    </row>
    <row r="68" spans="1:5">
      <c r="A68" s="153"/>
      <c r="B68" s="153"/>
      <c r="C68" s="153"/>
      <c r="D68" s="153"/>
      <c r="E68" s="153"/>
    </row>
    <row r="69" spans="1:5">
      <c r="A69" s="153"/>
      <c r="B69" s="153"/>
      <c r="C69" s="153"/>
      <c r="D69" s="153"/>
      <c r="E69" s="153"/>
    </row>
    <row r="70" spans="1:5">
      <c r="A70" s="153"/>
      <c r="B70" s="153"/>
      <c r="C70" s="153"/>
      <c r="D70" s="153"/>
      <c r="E70" s="153"/>
    </row>
    <row r="71" spans="1:5">
      <c r="A71" s="153"/>
      <c r="B71" s="153"/>
      <c r="C71" s="153"/>
      <c r="D71" s="153"/>
      <c r="E71" s="153"/>
    </row>
    <row r="72" spans="1:5">
      <c r="A72" s="153"/>
      <c r="B72" s="153"/>
      <c r="C72" s="153"/>
      <c r="D72" s="153"/>
      <c r="E72" s="153"/>
    </row>
    <row r="73" spans="1:5">
      <c r="A73" s="153"/>
      <c r="B73" s="153"/>
      <c r="C73" s="153"/>
      <c r="D73" s="153"/>
      <c r="E73" s="153"/>
    </row>
    <row r="74" spans="1:5">
      <c r="A74" s="153"/>
      <c r="B74" s="153"/>
      <c r="C74" s="153"/>
      <c r="D74" s="153"/>
      <c r="E74" s="153"/>
    </row>
    <row r="75" spans="1:5">
      <c r="A75" s="153"/>
      <c r="B75" s="153"/>
      <c r="C75" s="153"/>
      <c r="D75" s="153"/>
      <c r="E75" s="153"/>
    </row>
    <row r="76" spans="1:5">
      <c r="A76" s="153"/>
      <c r="B76" s="153"/>
      <c r="C76" s="153"/>
      <c r="D76" s="153"/>
      <c r="E76" s="153"/>
    </row>
    <row r="77" spans="1:5">
      <c r="A77" s="153"/>
      <c r="B77" s="153"/>
      <c r="C77" s="153"/>
      <c r="D77" s="153"/>
      <c r="E77" s="153"/>
    </row>
    <row r="78" spans="1:5">
      <c r="A78" s="153"/>
      <c r="B78" s="153"/>
      <c r="C78" s="153"/>
      <c r="D78" s="153"/>
      <c r="E78" s="153"/>
    </row>
    <row r="79" spans="1:5">
      <c r="A79" s="153"/>
      <c r="B79" s="153"/>
      <c r="C79" s="153"/>
      <c r="D79" s="153"/>
      <c r="E79" s="153"/>
    </row>
    <row r="80" spans="1:5">
      <c r="A80" s="153"/>
      <c r="B80" s="153"/>
      <c r="C80" s="153"/>
      <c r="D80" s="153"/>
      <c r="E80" s="153"/>
    </row>
    <row r="81" spans="1:5">
      <c r="A81" s="153"/>
      <c r="B81" s="153"/>
      <c r="C81" s="153"/>
      <c r="D81" s="153"/>
      <c r="E81" s="153"/>
    </row>
    <row r="82" spans="1:5">
      <c r="A82" s="153"/>
      <c r="B82" s="153"/>
      <c r="C82" s="153"/>
      <c r="D82" s="153"/>
      <c r="E82" s="153"/>
    </row>
    <row r="83" spans="1:5">
      <c r="A83" s="153"/>
      <c r="B83" s="153"/>
      <c r="C83" s="153"/>
      <c r="D83" s="153"/>
      <c r="E83" s="153"/>
    </row>
    <row r="84" spans="1:5">
      <c r="A84" s="153"/>
      <c r="B84" s="153"/>
      <c r="C84" s="153"/>
      <c r="D84" s="153"/>
      <c r="E84" s="153"/>
    </row>
    <row r="85" spans="1:5">
      <c r="A85" s="153"/>
      <c r="B85" s="153"/>
      <c r="C85" s="153"/>
      <c r="D85" s="153"/>
      <c r="E85" s="153"/>
    </row>
    <row r="86" spans="1:5">
      <c r="A86" s="153"/>
      <c r="B86" s="153"/>
      <c r="C86" s="153"/>
      <c r="D86" s="153"/>
      <c r="E86" s="153"/>
    </row>
    <row r="87" spans="1:5">
      <c r="A87" s="153"/>
      <c r="B87" s="153"/>
      <c r="C87" s="153"/>
      <c r="D87" s="153"/>
      <c r="E87" s="153"/>
    </row>
    <row r="88" spans="1:5">
      <c r="A88" s="153"/>
      <c r="B88" s="153"/>
      <c r="C88" s="153"/>
      <c r="D88" s="153"/>
      <c r="E88" s="153"/>
    </row>
    <row r="89" spans="1:5">
      <c r="A89" s="153"/>
      <c r="B89" s="153"/>
      <c r="C89" s="153"/>
      <c r="D89" s="153"/>
      <c r="E89" s="153"/>
    </row>
    <row r="90" spans="1:5">
      <c r="A90" s="153"/>
      <c r="B90" s="153"/>
      <c r="C90" s="153"/>
      <c r="D90" s="153"/>
      <c r="E90" s="153"/>
    </row>
    <row r="91" spans="1:5">
      <c r="A91" s="153"/>
      <c r="B91" s="153"/>
      <c r="C91" s="153"/>
      <c r="D91" s="153"/>
      <c r="E91" s="153"/>
    </row>
    <row r="92" spans="1:5">
      <c r="A92" s="153"/>
      <c r="B92" s="153"/>
      <c r="C92" s="153"/>
      <c r="D92" s="153"/>
      <c r="E92" s="153"/>
    </row>
    <row r="93" spans="1:5">
      <c r="A93" s="153"/>
      <c r="B93" s="153"/>
      <c r="C93" s="153"/>
      <c r="D93" s="153"/>
      <c r="E93" s="153"/>
    </row>
    <row r="94" spans="1:5">
      <c r="A94" s="153"/>
      <c r="B94" s="153"/>
      <c r="C94" s="153"/>
      <c r="D94" s="153"/>
      <c r="E94" s="153"/>
    </row>
    <row r="95" spans="1:5">
      <c r="A95" s="153"/>
      <c r="B95" s="153"/>
      <c r="C95" s="153"/>
      <c r="D95" s="153"/>
      <c r="E95" s="153"/>
    </row>
    <row r="96" spans="1:5">
      <c r="A96" s="153"/>
      <c r="B96" s="153"/>
      <c r="C96" s="153"/>
      <c r="D96" s="153"/>
      <c r="E96" s="153"/>
    </row>
    <row r="97" spans="1:5">
      <c r="A97" s="153"/>
      <c r="B97" s="153"/>
      <c r="C97" s="153"/>
      <c r="D97" s="153"/>
      <c r="E97" s="153"/>
    </row>
    <row r="98" spans="1:5">
      <c r="A98" s="153"/>
      <c r="B98" s="153"/>
      <c r="C98" s="153"/>
      <c r="D98" s="153"/>
      <c r="E98" s="153"/>
    </row>
    <row r="99" spans="1:5">
      <c r="A99" s="153"/>
      <c r="B99" s="153"/>
      <c r="C99" s="153"/>
      <c r="D99" s="153"/>
      <c r="E99" s="153"/>
    </row>
    <row r="100" spans="1:5">
      <c r="A100" s="153"/>
      <c r="B100" s="153"/>
      <c r="C100" s="153"/>
      <c r="D100" s="153"/>
      <c r="E100" s="153"/>
    </row>
    <row r="101" spans="1:5">
      <c r="A101" s="153"/>
      <c r="B101" s="153"/>
      <c r="C101" s="153"/>
      <c r="D101" s="153"/>
      <c r="E101" s="153"/>
    </row>
    <row r="102" spans="1:5">
      <c r="A102" s="153"/>
      <c r="B102" s="153"/>
      <c r="C102" s="153"/>
      <c r="D102" s="153"/>
      <c r="E102" s="153"/>
    </row>
    <row r="103" spans="1:5">
      <c r="A103" s="153"/>
      <c r="B103" s="153"/>
      <c r="C103" s="153"/>
      <c r="D103" s="153"/>
      <c r="E103" s="153"/>
    </row>
    <row r="104" spans="1:5">
      <c r="A104" s="153"/>
      <c r="B104" s="153"/>
      <c r="C104" s="153"/>
      <c r="D104" s="153"/>
      <c r="E104" s="153"/>
    </row>
    <row r="105" spans="1:5">
      <c r="A105" s="153"/>
      <c r="B105" s="153"/>
      <c r="C105" s="153"/>
      <c r="D105" s="153"/>
      <c r="E105" s="153"/>
    </row>
    <row r="106" spans="1:5">
      <c r="A106" s="153"/>
      <c r="B106" s="153"/>
      <c r="C106" s="153"/>
      <c r="D106" s="153"/>
      <c r="E106" s="153"/>
    </row>
    <row r="107" spans="1:5">
      <c r="A107" s="153"/>
      <c r="B107" s="153"/>
      <c r="C107" s="153"/>
      <c r="D107" s="153"/>
      <c r="E107" s="153"/>
    </row>
    <row r="108" spans="1:5">
      <c r="A108" s="153"/>
      <c r="B108" s="153"/>
      <c r="C108" s="153"/>
      <c r="D108" s="153"/>
      <c r="E108" s="153"/>
    </row>
    <row r="109" spans="1:5">
      <c r="A109" s="153"/>
      <c r="B109" s="153"/>
      <c r="C109" s="153"/>
      <c r="D109" s="153"/>
      <c r="E109" s="153"/>
    </row>
    <row r="110" spans="1:5">
      <c r="A110" s="153"/>
      <c r="B110" s="153"/>
      <c r="C110" s="153"/>
      <c r="D110" s="153"/>
      <c r="E110" s="153"/>
    </row>
    <row r="111" spans="1:5">
      <c r="A111" s="153"/>
      <c r="B111" s="153"/>
      <c r="C111" s="153"/>
      <c r="D111" s="153"/>
      <c r="E111" s="153"/>
    </row>
    <row r="112" spans="1:5">
      <c r="A112" s="153"/>
      <c r="B112" s="153"/>
      <c r="C112" s="153"/>
      <c r="D112" s="153"/>
      <c r="E112" s="153"/>
    </row>
    <row r="113" spans="1:5">
      <c r="A113" s="153"/>
      <c r="B113" s="153"/>
      <c r="C113" s="153"/>
      <c r="D113" s="153"/>
      <c r="E113" s="153"/>
    </row>
    <row r="114" spans="1:5">
      <c r="A114" s="153"/>
      <c r="B114" s="153"/>
      <c r="C114" s="153"/>
      <c r="D114" s="153"/>
      <c r="E114" s="153"/>
    </row>
    <row r="115" spans="1:5">
      <c r="A115" s="153"/>
      <c r="B115" s="153"/>
      <c r="C115" s="153"/>
      <c r="D115" s="153"/>
      <c r="E115" s="153"/>
    </row>
    <row r="116" spans="1:5">
      <c r="A116" s="153"/>
      <c r="B116" s="153"/>
      <c r="C116" s="153"/>
      <c r="D116" s="153"/>
      <c r="E116" s="153"/>
    </row>
    <row r="117" spans="1:5">
      <c r="A117" s="153"/>
      <c r="B117" s="153"/>
      <c r="C117" s="153"/>
      <c r="D117" s="153"/>
      <c r="E117" s="153"/>
    </row>
    <row r="118" spans="1:5">
      <c r="A118" s="153"/>
      <c r="B118" s="153"/>
      <c r="C118" s="153"/>
      <c r="D118" s="153"/>
      <c r="E118" s="153"/>
    </row>
    <row r="119" spans="1:5">
      <c r="A119" s="153"/>
      <c r="B119" s="153"/>
      <c r="C119" s="153"/>
      <c r="D119" s="153"/>
      <c r="E119" s="153"/>
    </row>
    <row r="120" spans="1:5">
      <c r="A120" s="153"/>
      <c r="B120" s="153"/>
      <c r="C120" s="153"/>
      <c r="D120" s="153"/>
      <c r="E120" s="153"/>
    </row>
    <row r="121" spans="1:5">
      <c r="A121" s="153"/>
      <c r="B121" s="153"/>
      <c r="C121" s="153"/>
      <c r="D121" s="153"/>
      <c r="E121" s="153"/>
    </row>
    <row r="122" spans="1:5">
      <c r="A122" s="153"/>
      <c r="B122" s="153"/>
      <c r="C122" s="153"/>
      <c r="D122" s="153"/>
      <c r="E122" s="153"/>
    </row>
    <row r="123" spans="1:5">
      <c r="A123" s="153"/>
      <c r="B123" s="153"/>
      <c r="C123" s="153"/>
      <c r="D123" s="153"/>
      <c r="E123" s="153"/>
    </row>
    <row r="124" spans="1:5">
      <c r="A124" s="153"/>
      <c r="B124" s="153"/>
      <c r="C124" s="153"/>
      <c r="D124" s="153"/>
      <c r="E124" s="153"/>
    </row>
    <row r="125" spans="1:5">
      <c r="A125" s="153"/>
      <c r="B125" s="153"/>
      <c r="C125" s="153"/>
      <c r="D125" s="153"/>
      <c r="E125" s="153"/>
    </row>
    <row r="126" spans="1:5">
      <c r="A126" s="153"/>
      <c r="B126" s="153"/>
      <c r="C126" s="153"/>
      <c r="D126" s="153"/>
      <c r="E126" s="153"/>
    </row>
    <row r="127" spans="1:5">
      <c r="A127" s="153"/>
      <c r="B127" s="153"/>
      <c r="C127" s="153"/>
      <c r="D127" s="153"/>
      <c r="E127" s="153"/>
    </row>
    <row r="128" spans="1:5">
      <c r="A128" s="153"/>
      <c r="B128" s="153"/>
      <c r="C128" s="153"/>
      <c r="D128" s="153"/>
      <c r="E128" s="153"/>
    </row>
    <row r="129" spans="1:5">
      <c r="A129" s="153"/>
      <c r="B129" s="153"/>
      <c r="C129" s="153"/>
      <c r="D129" s="153"/>
      <c r="E129" s="153"/>
    </row>
    <row r="130" spans="1:5">
      <c r="A130" s="153"/>
      <c r="B130" s="153"/>
      <c r="C130" s="153"/>
      <c r="D130" s="153"/>
      <c r="E130" s="153"/>
    </row>
    <row r="131" spans="1:5">
      <c r="A131" s="153"/>
      <c r="B131" s="153"/>
      <c r="C131" s="153"/>
      <c r="D131" s="153"/>
      <c r="E131" s="153"/>
    </row>
    <row r="132" spans="1:5">
      <c r="A132" s="153"/>
      <c r="B132" s="153"/>
      <c r="C132" s="153"/>
      <c r="D132" s="153"/>
      <c r="E132" s="153"/>
    </row>
    <row r="133" spans="1:5">
      <c r="A133" s="153"/>
      <c r="B133" s="153"/>
      <c r="C133" s="153"/>
      <c r="D133" s="153"/>
      <c r="E133" s="153"/>
    </row>
    <row r="134" spans="1:5">
      <c r="A134" s="153"/>
      <c r="B134" s="153"/>
      <c r="C134" s="153"/>
      <c r="D134" s="153"/>
      <c r="E134" s="153"/>
    </row>
    <row r="135" spans="1:5">
      <c r="A135" s="153"/>
      <c r="B135" s="153"/>
      <c r="C135" s="153"/>
      <c r="D135" s="153"/>
      <c r="E135" s="153"/>
    </row>
    <row r="136" spans="1:5">
      <c r="A136" s="153"/>
      <c r="B136" s="153"/>
      <c r="C136" s="153"/>
      <c r="D136" s="153"/>
      <c r="E136" s="153"/>
    </row>
    <row r="137" spans="1:5">
      <c r="A137" s="153"/>
      <c r="B137" s="153"/>
      <c r="C137" s="153"/>
      <c r="D137" s="153"/>
      <c r="E137" s="153"/>
    </row>
    <row r="138" spans="1:5">
      <c r="A138" s="153"/>
      <c r="B138" s="153"/>
      <c r="C138" s="153"/>
      <c r="D138" s="153"/>
      <c r="E138" s="153"/>
    </row>
    <row r="139" spans="1:5">
      <c r="A139" s="153"/>
      <c r="B139" s="153"/>
      <c r="C139" s="153"/>
      <c r="D139" s="153"/>
      <c r="E139" s="153"/>
    </row>
    <row r="140" spans="1:5">
      <c r="A140" s="153"/>
      <c r="B140" s="153"/>
      <c r="C140" s="153"/>
      <c r="D140" s="153"/>
      <c r="E140" s="153"/>
    </row>
    <row r="141" spans="1:5">
      <c r="A141" s="153"/>
      <c r="B141" s="153"/>
      <c r="C141" s="153"/>
      <c r="D141" s="153"/>
      <c r="E141" s="153"/>
    </row>
    <row r="142" spans="1:5">
      <c r="A142" s="153"/>
      <c r="B142" s="153"/>
      <c r="C142" s="153"/>
      <c r="D142" s="153"/>
      <c r="E142" s="153"/>
    </row>
    <row r="143" spans="1:5">
      <c r="A143" s="153"/>
      <c r="B143" s="153"/>
      <c r="C143" s="153"/>
      <c r="D143" s="153"/>
      <c r="E143" s="153"/>
    </row>
    <row r="144" spans="1:5">
      <c r="A144" s="153"/>
      <c r="B144" s="153"/>
      <c r="C144" s="153"/>
      <c r="D144" s="153"/>
      <c r="E144" s="153"/>
    </row>
    <row r="145" spans="1:5">
      <c r="A145" s="153"/>
      <c r="B145" s="153"/>
      <c r="C145" s="153"/>
      <c r="D145" s="153"/>
      <c r="E145" s="153"/>
    </row>
    <row r="146" spans="1:5">
      <c r="A146" s="153"/>
      <c r="B146" s="153"/>
      <c r="C146" s="153"/>
      <c r="D146" s="153"/>
      <c r="E146" s="153"/>
    </row>
    <row r="147" spans="1:5">
      <c r="A147" s="153"/>
      <c r="B147" s="153"/>
      <c r="C147" s="153"/>
      <c r="D147" s="153"/>
      <c r="E147" s="153"/>
    </row>
    <row r="148" spans="1:5">
      <c r="A148" s="153"/>
      <c r="B148" s="153"/>
      <c r="C148" s="153"/>
      <c r="D148" s="153"/>
      <c r="E148" s="153"/>
    </row>
    <row r="149" spans="1:5">
      <c r="A149" s="153"/>
      <c r="B149" s="153"/>
      <c r="C149" s="153"/>
      <c r="D149" s="153"/>
      <c r="E149" s="153"/>
    </row>
    <row r="150" spans="1:5">
      <c r="A150" s="153"/>
      <c r="B150" s="153"/>
      <c r="C150" s="153"/>
      <c r="D150" s="153"/>
      <c r="E150" s="153"/>
    </row>
    <row r="151" spans="1:5">
      <c r="A151" s="153"/>
      <c r="B151" s="153"/>
      <c r="C151" s="153"/>
      <c r="D151" s="153"/>
      <c r="E151" s="153"/>
    </row>
    <row r="152" spans="1:5">
      <c r="A152" s="153"/>
      <c r="B152" s="153"/>
      <c r="C152" s="153"/>
      <c r="D152" s="153"/>
      <c r="E152" s="153"/>
    </row>
    <row r="153" spans="1:5">
      <c r="A153" s="153"/>
      <c r="B153" s="153"/>
      <c r="C153" s="153"/>
      <c r="D153" s="153"/>
      <c r="E153" s="153"/>
    </row>
    <row r="154" spans="1:5">
      <c r="A154" s="153"/>
      <c r="B154" s="153"/>
      <c r="C154" s="153"/>
      <c r="D154" s="153"/>
      <c r="E154" s="153"/>
    </row>
    <row r="155" spans="1:5">
      <c r="A155" s="153"/>
      <c r="B155" s="153"/>
      <c r="C155" s="153"/>
      <c r="D155" s="153"/>
      <c r="E155" s="153"/>
    </row>
    <row r="156" spans="1:5">
      <c r="A156" s="153"/>
      <c r="B156" s="153"/>
      <c r="C156" s="153"/>
      <c r="D156" s="153"/>
      <c r="E156" s="153"/>
    </row>
    <row r="157" spans="1:5">
      <c r="A157" s="153"/>
      <c r="B157" s="153"/>
      <c r="C157" s="153"/>
      <c r="D157" s="153"/>
      <c r="E157" s="153"/>
    </row>
    <row r="158" spans="1:5">
      <c r="A158" s="153"/>
      <c r="B158" s="153"/>
      <c r="C158" s="153"/>
      <c r="D158" s="153"/>
      <c r="E158" s="153"/>
    </row>
    <row r="159" spans="1:5">
      <c r="A159" s="153"/>
      <c r="B159" s="153"/>
      <c r="C159" s="153"/>
      <c r="D159" s="153"/>
      <c r="E159" s="153"/>
    </row>
    <row r="160" spans="1:5">
      <c r="A160" s="153"/>
      <c r="B160" s="153"/>
      <c r="C160" s="153"/>
      <c r="D160" s="153"/>
      <c r="E160" s="153"/>
    </row>
    <row r="161" spans="1:5">
      <c r="A161" s="153"/>
      <c r="B161" s="153"/>
      <c r="C161" s="153"/>
      <c r="D161" s="153"/>
      <c r="E161" s="153"/>
    </row>
    <row r="162" spans="1:5">
      <c r="A162" s="153"/>
      <c r="B162" s="153"/>
      <c r="C162" s="153"/>
      <c r="D162" s="153"/>
      <c r="E162" s="153"/>
    </row>
    <row r="163" spans="1:5">
      <c r="A163" s="153"/>
      <c r="B163" s="153"/>
      <c r="C163" s="153"/>
      <c r="D163" s="153"/>
      <c r="E163" s="153"/>
    </row>
    <row r="164" spans="1:5">
      <c r="A164" s="153"/>
      <c r="B164" s="153"/>
      <c r="C164" s="153"/>
      <c r="D164" s="153"/>
      <c r="E164" s="153"/>
    </row>
    <row r="165" spans="1:5">
      <c r="A165" s="153"/>
      <c r="B165" s="153"/>
      <c r="C165" s="153"/>
      <c r="D165" s="153"/>
      <c r="E165" s="153"/>
    </row>
    <row r="166" spans="1:5">
      <c r="A166" s="153"/>
      <c r="B166" s="153"/>
      <c r="C166" s="153"/>
      <c r="D166" s="153"/>
      <c r="E166" s="153"/>
    </row>
    <row r="167" spans="1:5">
      <c r="A167" s="153"/>
      <c r="B167" s="153"/>
      <c r="C167" s="153"/>
      <c r="D167" s="153"/>
      <c r="E167" s="153"/>
    </row>
    <row r="168" spans="1:5">
      <c r="A168" s="153"/>
      <c r="B168" s="153"/>
      <c r="C168" s="153"/>
      <c r="D168" s="153"/>
      <c r="E168" s="153"/>
    </row>
    <row r="169" spans="1:5">
      <c r="A169" s="153"/>
      <c r="B169" s="153"/>
      <c r="C169" s="153"/>
      <c r="D169" s="153"/>
      <c r="E169" s="153"/>
    </row>
    <row r="170" spans="1:5">
      <c r="A170" s="153"/>
      <c r="B170" s="153"/>
      <c r="C170" s="153"/>
      <c r="D170" s="153"/>
      <c r="E170" s="153"/>
    </row>
    <row r="171" spans="1:5">
      <c r="A171" s="153"/>
      <c r="B171" s="153"/>
      <c r="C171" s="153"/>
      <c r="D171" s="153"/>
      <c r="E171" s="153"/>
    </row>
    <row r="172" spans="1:5">
      <c r="A172" s="153"/>
      <c r="B172" s="153"/>
      <c r="C172" s="153"/>
      <c r="D172" s="153"/>
      <c r="E172" s="153"/>
    </row>
    <row r="173" spans="1:5">
      <c r="A173" s="153"/>
      <c r="B173" s="153"/>
      <c r="C173" s="153"/>
      <c r="D173" s="153"/>
      <c r="E173" s="153"/>
    </row>
    <row r="174" spans="1:5">
      <c r="A174" s="153"/>
      <c r="B174" s="153"/>
      <c r="C174" s="153"/>
      <c r="D174" s="153"/>
      <c r="E174" s="153"/>
    </row>
    <row r="175" spans="1:5">
      <c r="A175" s="153"/>
      <c r="B175" s="153"/>
      <c r="C175" s="153"/>
      <c r="D175" s="153"/>
      <c r="E175" s="153"/>
    </row>
    <row r="176" spans="1:5">
      <c r="A176" s="153"/>
      <c r="B176" s="153"/>
      <c r="C176" s="153"/>
      <c r="D176" s="153"/>
      <c r="E176" s="153"/>
    </row>
    <row r="177" spans="1:5">
      <c r="A177" s="153"/>
      <c r="B177" s="153"/>
      <c r="C177" s="153"/>
      <c r="D177" s="153"/>
      <c r="E177" s="153"/>
    </row>
    <row r="178" spans="1:5">
      <c r="A178" s="153"/>
      <c r="B178" s="153"/>
      <c r="C178" s="153"/>
      <c r="D178" s="153"/>
      <c r="E178" s="153"/>
    </row>
    <row r="179" spans="1:5">
      <c r="A179" s="153"/>
      <c r="B179" s="153"/>
      <c r="C179" s="153"/>
      <c r="D179" s="153"/>
      <c r="E179" s="153"/>
    </row>
    <row r="180" spans="1:5">
      <c r="A180" s="153"/>
      <c r="B180" s="153"/>
      <c r="C180" s="153"/>
      <c r="D180" s="153"/>
      <c r="E180" s="153"/>
    </row>
    <row r="181" spans="1:5">
      <c r="A181" s="153"/>
      <c r="B181" s="153"/>
      <c r="C181" s="153"/>
      <c r="D181" s="153"/>
      <c r="E181" s="153"/>
    </row>
    <row r="182" spans="1:5">
      <c r="A182" s="153"/>
      <c r="B182" s="153"/>
      <c r="C182" s="153"/>
      <c r="D182" s="153"/>
      <c r="E182" s="153"/>
    </row>
    <row r="183" spans="1:5">
      <c r="A183" s="153"/>
      <c r="B183" s="153"/>
      <c r="C183" s="153"/>
      <c r="D183" s="153"/>
      <c r="E183" s="153"/>
    </row>
    <row r="184" spans="1:5">
      <c r="A184" s="153"/>
      <c r="B184" s="153"/>
      <c r="C184" s="153"/>
      <c r="D184" s="153"/>
      <c r="E184" s="153"/>
    </row>
    <row r="185" spans="1:5">
      <c r="A185" s="153"/>
      <c r="B185" s="153"/>
      <c r="C185" s="153"/>
      <c r="D185" s="153"/>
      <c r="E185" s="153"/>
    </row>
    <row r="186" spans="1:5">
      <c r="A186" s="153"/>
      <c r="B186" s="153"/>
      <c r="C186" s="153"/>
      <c r="D186" s="153"/>
      <c r="E186" s="153"/>
    </row>
    <row r="187" spans="1:5">
      <c r="A187" s="153"/>
      <c r="B187" s="153"/>
      <c r="C187" s="153"/>
      <c r="D187" s="153"/>
      <c r="E187" s="153"/>
    </row>
    <row r="188" spans="1:5">
      <c r="A188" s="153"/>
      <c r="B188" s="153"/>
      <c r="C188" s="153"/>
      <c r="D188" s="153"/>
      <c r="E188" s="153"/>
    </row>
    <row r="189" spans="1:5">
      <c r="A189" s="153"/>
      <c r="B189" s="153"/>
      <c r="C189" s="153"/>
      <c r="D189" s="153"/>
      <c r="E189" s="153"/>
    </row>
    <row r="190" spans="1:5">
      <c r="A190" s="153"/>
      <c r="B190" s="153"/>
      <c r="C190" s="153"/>
      <c r="D190" s="153"/>
      <c r="E190" s="153"/>
    </row>
    <row r="191" spans="1:5">
      <c r="A191" s="153"/>
      <c r="B191" s="153"/>
      <c r="C191" s="153"/>
      <c r="D191" s="153"/>
      <c r="E191" s="153"/>
    </row>
    <row r="192" spans="1:5">
      <c r="A192" s="153"/>
      <c r="B192" s="153"/>
      <c r="C192" s="153"/>
      <c r="D192" s="153"/>
      <c r="E192" s="153"/>
    </row>
    <row r="193" spans="1:5">
      <c r="A193" s="153"/>
      <c r="B193" s="153"/>
      <c r="C193" s="153"/>
      <c r="D193" s="153"/>
      <c r="E193" s="153"/>
    </row>
    <row r="194" spans="1:5">
      <c r="A194" s="153"/>
      <c r="B194" s="153"/>
      <c r="C194" s="153"/>
      <c r="D194" s="153"/>
      <c r="E194" s="153"/>
    </row>
    <row r="195" spans="1:5">
      <c r="A195" s="153"/>
      <c r="B195" s="153"/>
      <c r="C195" s="153"/>
      <c r="D195" s="153"/>
      <c r="E195" s="153"/>
    </row>
    <row r="196" spans="1:5">
      <c r="A196" s="153"/>
      <c r="B196" s="153"/>
      <c r="C196" s="153"/>
      <c r="D196" s="153"/>
      <c r="E196" s="153"/>
    </row>
    <row r="197" spans="1:5">
      <c r="A197" s="153"/>
      <c r="B197" s="153"/>
      <c r="C197" s="153"/>
      <c r="D197" s="153"/>
      <c r="E197" s="153"/>
    </row>
    <row r="198" spans="1:5">
      <c r="A198" s="153"/>
      <c r="B198" s="153"/>
      <c r="C198" s="153"/>
      <c r="D198" s="153"/>
      <c r="E198" s="153"/>
    </row>
    <row r="199" spans="1:5">
      <c r="A199" s="153"/>
      <c r="B199" s="153"/>
      <c r="C199" s="153"/>
      <c r="D199" s="153"/>
      <c r="E199" s="153"/>
    </row>
    <row r="200" spans="1:5">
      <c r="A200" s="153"/>
      <c r="B200" s="153"/>
      <c r="C200" s="153"/>
      <c r="D200" s="153"/>
      <c r="E200" s="153"/>
    </row>
    <row r="201" spans="1:5">
      <c r="A201" s="153"/>
      <c r="B201" s="153"/>
      <c r="C201" s="153"/>
      <c r="D201" s="153"/>
      <c r="E201" s="153"/>
    </row>
    <row r="202" spans="1:5">
      <c r="A202" s="153"/>
      <c r="B202" s="153"/>
      <c r="C202" s="153"/>
      <c r="D202" s="153"/>
      <c r="E202" s="153"/>
    </row>
    <row r="203" spans="1:5">
      <c r="A203" s="153"/>
      <c r="B203" s="153"/>
      <c r="C203" s="153"/>
      <c r="D203" s="153"/>
      <c r="E203" s="153"/>
    </row>
    <row r="204" spans="1:5">
      <c r="A204" s="153"/>
      <c r="B204" s="153"/>
      <c r="C204" s="153"/>
      <c r="D204" s="153"/>
      <c r="E204" s="153"/>
    </row>
    <row r="205" spans="1:5">
      <c r="A205" s="153"/>
      <c r="B205" s="153"/>
      <c r="C205" s="153"/>
      <c r="D205" s="153"/>
      <c r="E205" s="153"/>
    </row>
    <row r="206" spans="1:5">
      <c r="A206" s="153"/>
      <c r="B206" s="153"/>
      <c r="C206" s="153"/>
      <c r="D206" s="153"/>
      <c r="E206" s="153"/>
    </row>
    <row r="207" spans="1:5">
      <c r="A207" s="153"/>
      <c r="B207" s="153"/>
      <c r="C207" s="153"/>
      <c r="D207" s="153"/>
      <c r="E207" s="153"/>
    </row>
    <row r="208" spans="1:5">
      <c r="A208" s="153"/>
      <c r="B208" s="153"/>
      <c r="C208" s="153"/>
      <c r="D208" s="153"/>
      <c r="E208" s="153"/>
    </row>
    <row r="209" spans="1:5">
      <c r="A209" s="153"/>
      <c r="B209" s="153"/>
      <c r="C209" s="153"/>
      <c r="D209" s="153"/>
      <c r="E209" s="153"/>
    </row>
    <row r="210" spans="1:5">
      <c r="A210" s="153"/>
      <c r="B210" s="153"/>
      <c r="C210" s="153"/>
      <c r="D210" s="153"/>
      <c r="E210" s="153"/>
    </row>
    <row r="211" spans="1:5">
      <c r="A211" s="153"/>
      <c r="B211" s="153"/>
      <c r="C211" s="153"/>
      <c r="D211" s="153"/>
      <c r="E211" s="153"/>
    </row>
    <row r="212" spans="1:5">
      <c r="A212" s="153"/>
      <c r="B212" s="153"/>
      <c r="C212" s="153"/>
      <c r="D212" s="153"/>
      <c r="E212" s="153"/>
    </row>
    <row r="213" spans="1:5">
      <c r="A213" s="153"/>
      <c r="B213" s="153"/>
      <c r="C213" s="153"/>
      <c r="D213" s="153"/>
      <c r="E213" s="153"/>
    </row>
    <row r="214" spans="1:5">
      <c r="A214" s="153"/>
      <c r="B214" s="153"/>
      <c r="C214" s="153"/>
      <c r="D214" s="153"/>
      <c r="E214" s="153"/>
    </row>
    <row r="215" spans="1:5">
      <c r="A215" s="153"/>
      <c r="B215" s="153"/>
      <c r="C215" s="153"/>
      <c r="D215" s="153"/>
      <c r="E215" s="153"/>
    </row>
    <row r="216" spans="1:5">
      <c r="A216" s="153"/>
      <c r="B216" s="153"/>
      <c r="C216" s="153"/>
      <c r="D216" s="153"/>
      <c r="E216" s="153"/>
    </row>
    <row r="217" spans="1:5">
      <c r="A217" s="153"/>
      <c r="B217" s="153"/>
      <c r="C217" s="153"/>
      <c r="D217" s="153"/>
      <c r="E217" s="153"/>
    </row>
    <row r="218" spans="1:5">
      <c r="A218" s="153"/>
      <c r="B218" s="153"/>
      <c r="C218" s="153"/>
      <c r="D218" s="153"/>
      <c r="E218" s="153"/>
    </row>
    <row r="219" spans="1:5">
      <c r="A219" s="153"/>
      <c r="B219" s="153"/>
      <c r="C219" s="153"/>
      <c r="D219" s="153"/>
      <c r="E219" s="153"/>
    </row>
    <row r="220" spans="1:5">
      <c r="A220" s="153"/>
      <c r="B220" s="153"/>
      <c r="C220" s="153"/>
      <c r="D220" s="153"/>
      <c r="E220" s="153"/>
    </row>
    <row r="221" spans="1:5">
      <c r="A221" s="153"/>
      <c r="B221" s="153"/>
      <c r="C221" s="153"/>
      <c r="D221" s="153"/>
      <c r="E221" s="153"/>
    </row>
    <row r="222" spans="1:5">
      <c r="A222" s="153"/>
      <c r="B222" s="153"/>
      <c r="C222" s="153"/>
      <c r="D222" s="153"/>
      <c r="E222" s="153"/>
    </row>
    <row r="223" spans="1:5">
      <c r="A223" s="153"/>
      <c r="B223" s="153"/>
      <c r="C223" s="153"/>
      <c r="D223" s="153"/>
      <c r="E223" s="153"/>
    </row>
    <row r="224" spans="1:5">
      <c r="A224" s="153"/>
      <c r="B224" s="153"/>
      <c r="C224" s="153"/>
      <c r="D224" s="153"/>
      <c r="E224" s="153"/>
    </row>
    <row r="225" spans="1:5">
      <c r="A225" s="153"/>
      <c r="B225" s="153"/>
      <c r="C225" s="153"/>
      <c r="D225" s="153"/>
      <c r="E225" s="153"/>
    </row>
    <row r="226" spans="1:5">
      <c r="A226" s="153"/>
      <c r="B226" s="153"/>
      <c r="C226" s="153"/>
      <c r="D226" s="153"/>
      <c r="E226" s="153"/>
    </row>
    <row r="227" spans="1:5">
      <c r="A227" s="153"/>
      <c r="B227" s="153"/>
      <c r="C227" s="153"/>
      <c r="D227" s="153"/>
      <c r="E227" s="153"/>
    </row>
    <row r="228" spans="1:5">
      <c r="A228" s="153"/>
      <c r="B228" s="153"/>
      <c r="C228" s="153"/>
      <c r="D228" s="153"/>
      <c r="E228" s="153"/>
    </row>
    <row r="229" spans="1:5">
      <c r="A229" s="153"/>
      <c r="B229" s="153"/>
      <c r="C229" s="153"/>
      <c r="D229" s="153"/>
      <c r="E229" s="153"/>
    </row>
    <row r="230" spans="1:5">
      <c r="A230" s="153"/>
      <c r="B230" s="153"/>
      <c r="C230" s="153"/>
      <c r="D230" s="153"/>
      <c r="E230" s="153"/>
    </row>
    <row r="231" spans="1:5">
      <c r="A231" s="153"/>
      <c r="B231" s="153"/>
      <c r="C231" s="153"/>
      <c r="D231" s="153"/>
      <c r="E231" s="153"/>
    </row>
    <row r="232" spans="1:5">
      <c r="A232" s="153"/>
      <c r="B232" s="153"/>
      <c r="C232" s="153"/>
      <c r="D232" s="153"/>
      <c r="E232" s="153"/>
    </row>
    <row r="233" spans="1:5">
      <c r="A233" s="153"/>
      <c r="B233" s="153"/>
      <c r="C233" s="153"/>
      <c r="D233" s="153"/>
      <c r="E233" s="153"/>
    </row>
    <row r="234" spans="1:5">
      <c r="A234" s="153"/>
      <c r="B234" s="153"/>
      <c r="C234" s="153"/>
      <c r="D234" s="153"/>
      <c r="E234" s="153"/>
    </row>
    <row r="235" spans="1:5">
      <c r="A235" s="153"/>
      <c r="B235" s="153"/>
      <c r="C235" s="153"/>
      <c r="D235" s="153"/>
      <c r="E235" s="153"/>
    </row>
    <row r="236" spans="1:5">
      <c r="A236" s="153"/>
      <c r="B236" s="153"/>
      <c r="C236" s="153"/>
      <c r="D236" s="153"/>
      <c r="E236" s="153"/>
    </row>
    <row r="237" spans="1:5">
      <c r="A237" s="153"/>
      <c r="B237" s="153"/>
      <c r="C237" s="153"/>
      <c r="D237" s="153"/>
      <c r="E237" s="153"/>
    </row>
    <row r="238" spans="1:5">
      <c r="A238" s="153"/>
      <c r="B238" s="153"/>
      <c r="C238" s="153"/>
      <c r="D238" s="153"/>
      <c r="E238" s="153"/>
    </row>
    <row r="239" spans="1:5">
      <c r="A239" s="153"/>
      <c r="B239" s="153"/>
      <c r="C239" s="153"/>
      <c r="D239" s="153"/>
      <c r="E239" s="153"/>
    </row>
    <row r="240" spans="1:5">
      <c r="A240" s="153"/>
      <c r="B240" s="153"/>
      <c r="C240" s="153"/>
      <c r="D240" s="153"/>
      <c r="E240" s="153"/>
    </row>
    <row r="241" spans="1:5">
      <c r="A241" s="153"/>
      <c r="B241" s="153"/>
      <c r="C241" s="153"/>
      <c r="D241" s="153"/>
      <c r="E241" s="153"/>
    </row>
    <row r="242" spans="1:5">
      <c r="A242" s="153"/>
      <c r="B242" s="153"/>
      <c r="C242" s="153"/>
      <c r="D242" s="153"/>
      <c r="E242" s="153"/>
    </row>
    <row r="243" spans="1:5">
      <c r="A243" s="153"/>
      <c r="B243" s="153"/>
      <c r="C243" s="153"/>
      <c r="D243" s="153"/>
      <c r="E243" s="153"/>
    </row>
    <row r="244" spans="1:5">
      <c r="A244" s="153"/>
      <c r="B244" s="153"/>
      <c r="C244" s="153"/>
      <c r="D244" s="153"/>
      <c r="E244" s="153"/>
    </row>
    <row r="245" spans="1:5">
      <c r="A245" s="153"/>
      <c r="B245" s="153"/>
      <c r="C245" s="153"/>
      <c r="D245" s="153"/>
      <c r="E245" s="153"/>
    </row>
    <row r="246" spans="1:5">
      <c r="A246" s="153"/>
      <c r="B246" s="153"/>
      <c r="C246" s="153"/>
      <c r="D246" s="153"/>
      <c r="E246" s="153"/>
    </row>
    <row r="247" spans="1:5">
      <c r="A247" s="153"/>
      <c r="B247" s="153"/>
      <c r="C247" s="153"/>
      <c r="D247" s="153"/>
      <c r="E247" s="153"/>
    </row>
    <row r="248" spans="1:5">
      <c r="A248" s="153"/>
      <c r="B248" s="153"/>
      <c r="C248" s="153"/>
      <c r="D248" s="153"/>
      <c r="E248" s="153"/>
    </row>
    <row r="249" spans="1:5">
      <c r="A249" s="153"/>
      <c r="B249" s="153"/>
      <c r="C249" s="153"/>
      <c r="D249" s="153"/>
      <c r="E249" s="153"/>
    </row>
    <row r="250" spans="1:5">
      <c r="A250" s="153"/>
      <c r="B250" s="153"/>
      <c r="C250" s="153"/>
      <c r="D250" s="153"/>
      <c r="E250" s="153"/>
    </row>
    <row r="251" spans="1:5">
      <c r="A251" s="153"/>
      <c r="B251" s="153"/>
      <c r="C251" s="153"/>
      <c r="D251" s="153"/>
      <c r="E251" s="153"/>
    </row>
    <row r="252" spans="1:5">
      <c r="A252" s="153"/>
      <c r="B252" s="153"/>
      <c r="C252" s="153"/>
      <c r="D252" s="153"/>
      <c r="E252" s="153"/>
    </row>
    <row r="253" spans="1:5">
      <c r="A253" s="153"/>
      <c r="B253" s="153"/>
      <c r="C253" s="153"/>
      <c r="D253" s="153"/>
      <c r="E253" s="153"/>
    </row>
    <row r="254" spans="1:5">
      <c r="A254" s="153"/>
      <c r="B254" s="153"/>
      <c r="C254" s="153"/>
      <c r="D254" s="153"/>
      <c r="E254" s="153"/>
    </row>
    <row r="255" spans="1:5">
      <c r="A255" s="153"/>
      <c r="B255" s="153"/>
      <c r="C255" s="153"/>
      <c r="D255" s="153"/>
      <c r="E255" s="153"/>
    </row>
    <row r="256" spans="1:5">
      <c r="A256" s="153"/>
      <c r="B256" s="153"/>
      <c r="C256" s="153"/>
      <c r="D256" s="153"/>
      <c r="E256" s="153"/>
    </row>
    <row r="257" spans="1:5">
      <c r="A257" s="153"/>
      <c r="B257" s="153"/>
      <c r="C257" s="153"/>
      <c r="D257" s="153"/>
      <c r="E257" s="153"/>
    </row>
    <row r="258" spans="1:5">
      <c r="A258" s="153"/>
      <c r="B258" s="153"/>
      <c r="C258" s="153"/>
      <c r="D258" s="153"/>
      <c r="E258" s="153"/>
    </row>
    <row r="259" spans="1:5">
      <c r="A259" s="153"/>
      <c r="B259" s="153"/>
      <c r="C259" s="153"/>
      <c r="D259" s="153"/>
      <c r="E259" s="153"/>
    </row>
    <row r="260" spans="1:5">
      <c r="A260" s="153"/>
      <c r="B260" s="153"/>
      <c r="C260" s="153"/>
      <c r="D260" s="153"/>
      <c r="E260" s="153"/>
    </row>
    <row r="261" spans="1:5">
      <c r="A261" s="153"/>
      <c r="B261" s="153"/>
      <c r="C261" s="153"/>
      <c r="D261" s="153"/>
      <c r="E261" s="153"/>
    </row>
    <row r="262" spans="1:5">
      <c r="A262" s="153"/>
      <c r="B262" s="153"/>
      <c r="C262" s="153"/>
      <c r="D262" s="153"/>
      <c r="E262" s="153"/>
    </row>
    <row r="263" spans="1:5">
      <c r="A263" s="153"/>
      <c r="B263" s="153"/>
      <c r="C263" s="153"/>
      <c r="D263" s="153"/>
      <c r="E263" s="153"/>
    </row>
    <row r="264" spans="1:5">
      <c r="A264" s="153"/>
      <c r="B264" s="153"/>
      <c r="C264" s="153"/>
      <c r="D264" s="153"/>
      <c r="E264" s="153"/>
    </row>
    <row r="265" spans="1:5">
      <c r="A265" s="153"/>
      <c r="B265" s="153"/>
      <c r="C265" s="153"/>
      <c r="D265" s="153"/>
      <c r="E265" s="153"/>
    </row>
    <row r="266" spans="1:5">
      <c r="A266" s="153"/>
      <c r="B266" s="153"/>
      <c r="C266" s="153"/>
      <c r="D266" s="153"/>
      <c r="E266" s="153"/>
    </row>
    <row r="267" spans="1:5">
      <c r="A267" s="153"/>
      <c r="B267" s="153"/>
      <c r="C267" s="153"/>
      <c r="D267" s="153"/>
      <c r="E267" s="153"/>
    </row>
    <row r="268" spans="1:5">
      <c r="A268" s="153"/>
      <c r="B268" s="153"/>
      <c r="C268" s="153"/>
      <c r="D268" s="153"/>
      <c r="E268" s="153"/>
    </row>
    <row r="269" spans="1:5">
      <c r="A269" s="153"/>
      <c r="B269" s="153"/>
      <c r="C269" s="153"/>
      <c r="D269" s="153"/>
      <c r="E269" s="153"/>
    </row>
    <row r="270" spans="1:5">
      <c r="A270" s="153"/>
      <c r="B270" s="153"/>
      <c r="C270" s="153"/>
      <c r="D270" s="153"/>
      <c r="E270" s="153"/>
    </row>
    <row r="271" spans="1:5">
      <c r="A271" s="153"/>
      <c r="B271" s="153"/>
      <c r="C271" s="153"/>
      <c r="D271" s="153"/>
      <c r="E271" s="153"/>
    </row>
    <row r="272" spans="1:5">
      <c r="A272" s="153"/>
      <c r="B272" s="153"/>
      <c r="C272" s="153"/>
      <c r="D272" s="153"/>
      <c r="E272" s="153"/>
    </row>
    <row r="273" spans="1:5">
      <c r="A273" s="153"/>
      <c r="B273" s="153"/>
      <c r="C273" s="153"/>
      <c r="D273" s="153"/>
      <c r="E273" s="153"/>
    </row>
    <row r="274" spans="1:5">
      <c r="A274" s="153"/>
      <c r="B274" s="153"/>
      <c r="C274" s="153"/>
      <c r="D274" s="153"/>
      <c r="E274" s="153"/>
    </row>
    <row r="275" spans="1:5">
      <c r="A275" s="153"/>
      <c r="B275" s="153"/>
      <c r="C275" s="153"/>
      <c r="D275" s="153"/>
      <c r="E275" s="153"/>
    </row>
    <row r="276" spans="1:5">
      <c r="A276" s="153"/>
      <c r="B276" s="153"/>
      <c r="C276" s="153"/>
      <c r="D276" s="153"/>
      <c r="E276" s="153"/>
    </row>
    <row r="277" spans="1:5">
      <c r="A277" s="153"/>
      <c r="B277" s="153"/>
      <c r="C277" s="153"/>
      <c r="D277" s="153"/>
      <c r="E277" s="153"/>
    </row>
    <row r="278" spans="1:5">
      <c r="A278" s="153"/>
      <c r="B278" s="153"/>
      <c r="C278" s="153"/>
      <c r="D278" s="153"/>
      <c r="E278" s="153"/>
    </row>
    <row r="279" spans="1:5">
      <c r="A279" s="153"/>
      <c r="B279" s="153"/>
      <c r="C279" s="153"/>
      <c r="D279" s="153"/>
      <c r="E279" s="153"/>
    </row>
    <row r="280" spans="1:5">
      <c r="A280" s="153"/>
      <c r="B280" s="153"/>
      <c r="C280" s="153"/>
      <c r="D280" s="153"/>
      <c r="E280" s="153"/>
    </row>
    <row r="281" spans="1:5">
      <c r="A281" s="153"/>
      <c r="B281" s="153"/>
      <c r="C281" s="153"/>
      <c r="D281" s="153"/>
      <c r="E281" s="153"/>
    </row>
    <row r="282" spans="1:5">
      <c r="A282" s="153"/>
      <c r="B282" s="153"/>
      <c r="C282" s="153"/>
      <c r="D282" s="153"/>
      <c r="E282" s="153"/>
    </row>
    <row r="283" spans="1:5">
      <c r="A283" s="153"/>
      <c r="B283" s="153"/>
      <c r="C283" s="153"/>
      <c r="D283" s="153"/>
      <c r="E283" s="153"/>
    </row>
    <row r="284" spans="1:5">
      <c r="A284" s="153"/>
      <c r="B284" s="153"/>
      <c r="C284" s="153"/>
      <c r="D284" s="153"/>
      <c r="E284" s="153"/>
    </row>
    <row r="285" spans="1:5">
      <c r="A285" s="153"/>
      <c r="B285" s="153"/>
      <c r="C285" s="153"/>
      <c r="D285" s="153"/>
      <c r="E285" s="153"/>
    </row>
    <row r="286" spans="1:5">
      <c r="A286" s="153"/>
      <c r="B286" s="153"/>
      <c r="C286" s="153"/>
      <c r="D286" s="153"/>
      <c r="E286" s="153"/>
    </row>
    <row r="287" spans="1:5">
      <c r="A287" s="153"/>
      <c r="B287" s="153"/>
      <c r="C287" s="153"/>
      <c r="D287" s="153"/>
      <c r="E287" s="153"/>
    </row>
    <row r="288" spans="1:5">
      <c r="A288" s="153"/>
      <c r="B288" s="153"/>
      <c r="C288" s="153"/>
      <c r="D288" s="153"/>
      <c r="E288" s="153"/>
    </row>
    <row r="289" spans="1:5">
      <c r="A289" s="153"/>
      <c r="B289" s="153"/>
      <c r="C289" s="153"/>
      <c r="D289" s="153"/>
      <c r="E289" s="153"/>
    </row>
    <row r="290" spans="1:5">
      <c r="A290" s="153"/>
      <c r="B290" s="153"/>
      <c r="C290" s="153"/>
      <c r="D290" s="153"/>
      <c r="E290" s="153"/>
    </row>
    <row r="291" spans="1:5">
      <c r="A291" s="153"/>
      <c r="B291" s="153"/>
      <c r="C291" s="153"/>
      <c r="D291" s="153"/>
      <c r="E291" s="153"/>
    </row>
    <row r="292" spans="1:5">
      <c r="A292" s="153"/>
      <c r="B292" s="153"/>
      <c r="C292" s="153"/>
      <c r="D292" s="153"/>
      <c r="E292" s="153"/>
    </row>
    <row r="293" spans="1:5">
      <c r="A293" s="153"/>
      <c r="B293" s="153"/>
      <c r="C293" s="153"/>
      <c r="D293" s="153"/>
      <c r="E293" s="153"/>
    </row>
    <row r="294" spans="1:5">
      <c r="A294" s="153"/>
      <c r="B294" s="153"/>
      <c r="C294" s="153"/>
      <c r="D294" s="153"/>
      <c r="E294" s="153"/>
    </row>
    <row r="295" spans="1:5">
      <c r="A295" s="153"/>
      <c r="B295" s="153"/>
      <c r="C295" s="153"/>
      <c r="D295" s="153"/>
      <c r="E295" s="153"/>
    </row>
    <row r="296" spans="1:5">
      <c r="A296" s="153"/>
      <c r="B296" s="153"/>
      <c r="C296" s="153"/>
      <c r="D296" s="153"/>
      <c r="E296" s="153"/>
    </row>
    <row r="297" spans="1:5">
      <c r="A297" s="153"/>
      <c r="B297" s="153"/>
      <c r="C297" s="153"/>
      <c r="D297" s="153"/>
      <c r="E297" s="153"/>
    </row>
    <row r="298" spans="1:5">
      <c r="A298" s="153"/>
      <c r="B298" s="153"/>
      <c r="C298" s="153"/>
      <c r="D298" s="153"/>
      <c r="E298" s="153"/>
    </row>
    <row r="299" spans="1:5">
      <c r="A299" s="153"/>
      <c r="B299" s="153"/>
      <c r="C299" s="153"/>
      <c r="D299" s="153"/>
      <c r="E299" s="153"/>
    </row>
    <row r="300" spans="1:5">
      <c r="A300" s="153"/>
      <c r="B300" s="153"/>
      <c r="C300" s="153"/>
      <c r="D300" s="153"/>
      <c r="E300" s="153"/>
    </row>
    <row r="301" spans="1:5">
      <c r="A301" s="153"/>
      <c r="B301" s="153"/>
      <c r="C301" s="153"/>
      <c r="D301" s="153"/>
      <c r="E301" s="153"/>
    </row>
    <row r="302" spans="1:5">
      <c r="A302" s="153"/>
      <c r="B302" s="153"/>
      <c r="C302" s="153"/>
      <c r="D302" s="153"/>
      <c r="E302" s="153"/>
    </row>
    <row r="303" spans="1:5">
      <c r="A303" s="153"/>
      <c r="B303" s="153"/>
      <c r="C303" s="153"/>
      <c r="D303" s="153"/>
      <c r="E303" s="153"/>
    </row>
    <row r="304" spans="1:5">
      <c r="A304" s="153"/>
      <c r="B304" s="153"/>
      <c r="C304" s="153"/>
      <c r="D304" s="153"/>
      <c r="E304" s="153"/>
    </row>
    <row r="305" spans="1:5">
      <c r="A305" s="153"/>
      <c r="B305" s="153"/>
      <c r="C305" s="153"/>
      <c r="D305" s="153"/>
      <c r="E305" s="153"/>
    </row>
    <row r="306" spans="1:5">
      <c r="A306" s="153"/>
      <c r="B306" s="153"/>
      <c r="C306" s="153"/>
      <c r="D306" s="153"/>
      <c r="E306" s="153"/>
    </row>
    <row r="307" spans="1:5">
      <c r="A307" s="153"/>
      <c r="B307" s="153"/>
      <c r="C307" s="153"/>
      <c r="D307" s="153"/>
      <c r="E307" s="153"/>
    </row>
    <row r="308" spans="1:5">
      <c r="A308" s="153"/>
      <c r="B308" s="153"/>
      <c r="C308" s="153"/>
      <c r="D308" s="153"/>
      <c r="E308" s="153"/>
    </row>
    <row r="309" spans="1:5">
      <c r="A309" s="153"/>
      <c r="B309" s="153"/>
      <c r="C309" s="153"/>
      <c r="D309" s="153"/>
      <c r="E309" s="153"/>
    </row>
    <row r="310" spans="1:5">
      <c r="A310" s="153"/>
      <c r="B310" s="153"/>
      <c r="C310" s="153"/>
      <c r="D310" s="153"/>
      <c r="E310" s="153"/>
    </row>
    <row r="311" spans="1:5">
      <c r="A311" s="153"/>
      <c r="B311" s="153"/>
      <c r="C311" s="153"/>
      <c r="D311" s="153"/>
      <c r="E311" s="153"/>
    </row>
    <row r="312" spans="1:5">
      <c r="A312" s="153"/>
      <c r="B312" s="153"/>
      <c r="C312" s="153"/>
      <c r="D312" s="153"/>
      <c r="E312" s="153"/>
    </row>
    <row r="313" spans="1:5">
      <c r="A313" s="153"/>
      <c r="B313" s="153"/>
      <c r="C313" s="153"/>
      <c r="D313" s="153"/>
      <c r="E313" s="153"/>
    </row>
    <row r="314" spans="1:5">
      <c r="A314" s="153"/>
      <c r="B314" s="153"/>
      <c r="C314" s="153"/>
      <c r="D314" s="153"/>
      <c r="E314" s="153"/>
    </row>
    <row r="315" spans="1:5">
      <c r="A315" s="153"/>
      <c r="B315" s="153"/>
      <c r="C315" s="153"/>
      <c r="D315" s="153"/>
      <c r="E315" s="153"/>
    </row>
    <row r="316" spans="1:5">
      <c r="A316" s="153"/>
      <c r="B316" s="153"/>
      <c r="C316" s="153"/>
      <c r="D316" s="153"/>
      <c r="E316" s="153"/>
    </row>
    <row r="317" spans="1:5">
      <c r="A317" s="153"/>
      <c r="B317" s="153"/>
      <c r="C317" s="153"/>
      <c r="D317" s="153"/>
      <c r="E317" s="153"/>
    </row>
    <row r="318" spans="1:5">
      <c r="A318" s="153"/>
      <c r="B318" s="153"/>
      <c r="C318" s="153"/>
      <c r="D318" s="153"/>
      <c r="E318" s="153"/>
    </row>
    <row r="319" spans="1:5">
      <c r="A319" s="153"/>
      <c r="B319" s="153"/>
      <c r="C319" s="153"/>
      <c r="D319" s="153"/>
      <c r="E319" s="153"/>
    </row>
    <row r="320" spans="1:5">
      <c r="A320" s="153"/>
      <c r="B320" s="153"/>
      <c r="C320" s="153"/>
      <c r="D320" s="153"/>
      <c r="E320" s="153"/>
    </row>
    <row r="321" spans="1:5">
      <c r="A321" s="153"/>
      <c r="B321" s="153"/>
      <c r="C321" s="153"/>
      <c r="D321" s="153"/>
      <c r="E321" s="153"/>
    </row>
    <row r="322" spans="1:5">
      <c r="A322" s="153"/>
      <c r="B322" s="153"/>
      <c r="C322" s="153"/>
      <c r="D322" s="153"/>
      <c r="E322" s="153"/>
    </row>
    <row r="323" spans="1:5">
      <c r="A323" s="153"/>
      <c r="B323" s="153"/>
      <c r="C323" s="153"/>
      <c r="D323" s="153"/>
      <c r="E323" s="153"/>
    </row>
    <row r="324" spans="1:5">
      <c r="A324" s="153"/>
      <c r="B324" s="153"/>
      <c r="C324" s="153"/>
      <c r="D324" s="153"/>
      <c r="E324" s="153"/>
    </row>
    <row r="325" spans="1:5">
      <c r="A325" s="153"/>
      <c r="B325" s="153"/>
      <c r="C325" s="153"/>
      <c r="D325" s="153"/>
      <c r="E325" s="153"/>
    </row>
    <row r="326" spans="1:5">
      <c r="A326" s="153"/>
      <c r="B326" s="153"/>
      <c r="C326" s="153"/>
      <c r="D326" s="153"/>
      <c r="E326" s="153"/>
    </row>
    <row r="327" spans="1:5">
      <c r="A327" s="153"/>
      <c r="B327" s="153"/>
      <c r="C327" s="153"/>
      <c r="D327" s="153"/>
      <c r="E327" s="153"/>
    </row>
    <row r="328" spans="1:5">
      <c r="A328" s="153"/>
      <c r="B328" s="153"/>
      <c r="C328" s="153"/>
      <c r="D328" s="153"/>
      <c r="E328" s="153"/>
    </row>
    <row r="329" spans="1:5">
      <c r="A329" s="153"/>
      <c r="B329" s="153"/>
      <c r="C329" s="153"/>
      <c r="D329" s="153"/>
      <c r="E329" s="153"/>
    </row>
    <row r="330" spans="1:5">
      <c r="A330" s="153"/>
      <c r="B330" s="153"/>
      <c r="C330" s="153"/>
      <c r="D330" s="153"/>
      <c r="E330" s="153"/>
    </row>
    <row r="331" spans="1:5">
      <c r="A331" s="153"/>
      <c r="B331" s="153"/>
      <c r="C331" s="153"/>
      <c r="D331" s="153"/>
      <c r="E331" s="153"/>
    </row>
    <row r="332" spans="1:5">
      <c r="A332" s="153"/>
      <c r="B332" s="153"/>
      <c r="C332" s="153"/>
      <c r="D332" s="153"/>
      <c r="E332" s="153"/>
    </row>
    <row r="333" spans="1:5">
      <c r="A333" s="153"/>
      <c r="B333" s="153"/>
      <c r="C333" s="153"/>
      <c r="D333" s="153"/>
      <c r="E333" s="153"/>
    </row>
    <row r="334" spans="1:5">
      <c r="A334" s="153"/>
      <c r="B334" s="153"/>
      <c r="C334" s="153"/>
      <c r="D334" s="153"/>
      <c r="E334" s="153"/>
    </row>
    <row r="335" spans="1:5">
      <c r="A335" s="153"/>
      <c r="B335" s="153"/>
      <c r="C335" s="153"/>
      <c r="D335" s="153"/>
      <c r="E335" s="153"/>
    </row>
    <row r="336" spans="1:5">
      <c r="A336" s="153"/>
      <c r="B336" s="153"/>
      <c r="C336" s="153"/>
      <c r="D336" s="153"/>
      <c r="E336" s="153"/>
    </row>
    <row r="337" spans="1:5">
      <c r="A337" s="153"/>
      <c r="B337" s="153"/>
      <c r="C337" s="153"/>
      <c r="D337" s="153"/>
      <c r="E337" s="153"/>
    </row>
    <row r="338" spans="1:5">
      <c r="A338" s="153"/>
      <c r="B338" s="153"/>
      <c r="C338" s="153"/>
      <c r="D338" s="153"/>
      <c r="E338" s="153"/>
    </row>
    <row r="339" spans="1:5">
      <c r="A339" s="153"/>
      <c r="B339" s="153"/>
      <c r="C339" s="153"/>
      <c r="D339" s="153"/>
      <c r="E339" s="153"/>
    </row>
    <row r="340" spans="1:5">
      <c r="A340" s="153"/>
      <c r="B340" s="153"/>
      <c r="C340" s="153"/>
      <c r="D340" s="153"/>
      <c r="E340" s="153"/>
    </row>
    <row r="341" spans="1:5">
      <c r="A341" s="153"/>
      <c r="B341" s="153"/>
      <c r="C341" s="153"/>
      <c r="D341" s="153"/>
      <c r="E341" s="153"/>
    </row>
    <row r="342" spans="1:5">
      <c r="A342" s="153"/>
      <c r="B342" s="153"/>
      <c r="C342" s="153"/>
      <c r="D342" s="153"/>
      <c r="E342" s="153"/>
    </row>
    <row r="343" spans="1:5">
      <c r="A343" s="153"/>
      <c r="B343" s="153"/>
      <c r="C343" s="153"/>
      <c r="D343" s="153"/>
      <c r="E343" s="153"/>
    </row>
    <row r="344" spans="1:5">
      <c r="A344" s="153"/>
      <c r="B344" s="153"/>
      <c r="C344" s="153"/>
      <c r="D344" s="153"/>
      <c r="E344" s="153"/>
    </row>
    <row r="345" spans="1:5">
      <c r="A345" s="153"/>
      <c r="B345" s="153"/>
      <c r="C345" s="153"/>
      <c r="D345" s="153"/>
      <c r="E345" s="153"/>
    </row>
    <row r="346" spans="1:5">
      <c r="A346" s="153"/>
      <c r="B346" s="153"/>
      <c r="C346" s="153"/>
      <c r="D346" s="153"/>
      <c r="E346" s="153"/>
    </row>
    <row r="347" spans="1:5">
      <c r="A347" s="153"/>
      <c r="B347" s="153"/>
      <c r="C347" s="153"/>
      <c r="D347" s="153"/>
      <c r="E347" s="153"/>
    </row>
    <row r="348" spans="1:5">
      <c r="A348" s="153"/>
      <c r="B348" s="153"/>
      <c r="C348" s="153"/>
      <c r="D348" s="153"/>
      <c r="E348" s="153"/>
    </row>
    <row r="349" spans="1:5">
      <c r="A349" s="153"/>
      <c r="B349" s="153"/>
      <c r="C349" s="153"/>
      <c r="D349" s="153"/>
      <c r="E349" s="153"/>
    </row>
    <row r="350" spans="1:5">
      <c r="A350" s="153"/>
      <c r="B350" s="153"/>
      <c r="C350" s="153"/>
      <c r="D350" s="153"/>
      <c r="E350" s="153"/>
    </row>
    <row r="351" spans="1:5">
      <c r="A351" s="153"/>
      <c r="B351" s="153"/>
      <c r="C351" s="153"/>
      <c r="D351" s="153"/>
      <c r="E351" s="153"/>
    </row>
    <row r="352" spans="1:5">
      <c r="A352" s="153"/>
      <c r="B352" s="153"/>
      <c r="C352" s="153"/>
      <c r="D352" s="153"/>
      <c r="E352" s="153"/>
    </row>
    <row r="353" spans="1:5">
      <c r="A353" s="153"/>
      <c r="B353" s="153"/>
      <c r="C353" s="153"/>
      <c r="D353" s="153"/>
      <c r="E353" s="153"/>
    </row>
    <row r="354" spans="1:5">
      <c r="A354" s="153"/>
      <c r="B354" s="153"/>
      <c r="C354" s="153"/>
      <c r="D354" s="153"/>
      <c r="E354" s="153"/>
    </row>
    <row r="355" spans="1:5">
      <c r="A355" s="153"/>
      <c r="B355" s="153"/>
      <c r="C355" s="153"/>
      <c r="D355" s="153"/>
      <c r="E355" s="153"/>
    </row>
    <row r="356" spans="1:5">
      <c r="A356" s="153"/>
      <c r="B356" s="153"/>
      <c r="C356" s="153"/>
      <c r="D356" s="153"/>
      <c r="E356" s="153"/>
    </row>
    <row r="357" spans="1:5">
      <c r="A357" s="153"/>
      <c r="B357" s="153"/>
      <c r="C357" s="153"/>
      <c r="D357" s="153"/>
      <c r="E357" s="153"/>
    </row>
    <row r="358" spans="1:5">
      <c r="A358" s="153"/>
      <c r="B358" s="153"/>
      <c r="C358" s="153"/>
      <c r="D358" s="153"/>
      <c r="E358" s="153"/>
    </row>
    <row r="359" spans="1:5">
      <c r="A359" s="153"/>
      <c r="B359" s="153"/>
      <c r="C359" s="153"/>
      <c r="D359" s="153"/>
      <c r="E359" s="153"/>
    </row>
    <row r="360" spans="1:5">
      <c r="A360" s="153"/>
      <c r="B360" s="153"/>
      <c r="C360" s="153"/>
      <c r="D360" s="153"/>
      <c r="E360" s="153"/>
    </row>
    <row r="361" spans="1:5">
      <c r="A361" s="153"/>
      <c r="B361" s="153"/>
      <c r="C361" s="153"/>
      <c r="D361" s="153"/>
      <c r="E361" s="153"/>
    </row>
    <row r="362" spans="1:5">
      <c r="A362" s="153"/>
      <c r="B362" s="153"/>
      <c r="C362" s="153"/>
      <c r="D362" s="153"/>
      <c r="E362" s="153"/>
    </row>
    <row r="363" spans="1:5">
      <c r="A363" s="153"/>
      <c r="B363" s="153"/>
      <c r="C363" s="153"/>
      <c r="D363" s="153"/>
      <c r="E363" s="153"/>
    </row>
    <row r="364" spans="1:5">
      <c r="A364" s="153"/>
      <c r="B364" s="153"/>
      <c r="C364" s="153"/>
      <c r="D364" s="153"/>
      <c r="E364" s="153"/>
    </row>
    <row r="365" spans="1:5">
      <c r="A365" s="153"/>
      <c r="B365" s="153"/>
      <c r="C365" s="153"/>
      <c r="D365" s="153"/>
      <c r="E365" s="153"/>
    </row>
    <row r="366" spans="1:5">
      <c r="A366" s="153"/>
      <c r="B366" s="153"/>
      <c r="C366" s="153"/>
      <c r="D366" s="153"/>
      <c r="E366" s="153"/>
    </row>
    <row r="367" spans="1:5">
      <c r="A367" s="153"/>
      <c r="B367" s="153"/>
      <c r="C367" s="153"/>
      <c r="D367" s="153"/>
      <c r="E367" s="153"/>
    </row>
    <row r="368" spans="1:5">
      <c r="A368" s="153"/>
      <c r="B368" s="153"/>
      <c r="C368" s="153"/>
      <c r="D368" s="153"/>
      <c r="E368" s="153"/>
    </row>
    <row r="369" spans="1:5">
      <c r="A369" s="153"/>
      <c r="B369" s="153"/>
      <c r="C369" s="153"/>
      <c r="D369" s="153"/>
      <c r="E369" s="153"/>
    </row>
    <row r="370" spans="1:5">
      <c r="A370" s="153"/>
      <c r="B370" s="153"/>
      <c r="C370" s="153"/>
      <c r="D370" s="153"/>
      <c r="E370" s="153"/>
    </row>
    <row r="371" spans="1:5">
      <c r="A371" s="153"/>
      <c r="B371" s="153"/>
      <c r="C371" s="153"/>
      <c r="D371" s="153"/>
      <c r="E371" s="153"/>
    </row>
    <row r="372" spans="1:5">
      <c r="A372" s="153"/>
      <c r="B372" s="153"/>
      <c r="C372" s="153"/>
      <c r="D372" s="153"/>
      <c r="E372" s="153"/>
    </row>
    <row r="373" spans="1:5">
      <c r="A373" s="153"/>
      <c r="B373" s="153"/>
      <c r="C373" s="153"/>
      <c r="D373" s="153"/>
      <c r="E373" s="153"/>
    </row>
    <row r="374" spans="1:5">
      <c r="A374" s="153"/>
      <c r="B374" s="153"/>
      <c r="C374" s="153"/>
      <c r="D374" s="153"/>
      <c r="E374" s="153"/>
    </row>
    <row r="375" spans="1:5">
      <c r="A375" s="153"/>
      <c r="B375" s="153"/>
      <c r="C375" s="153"/>
      <c r="D375" s="153"/>
      <c r="E375" s="153"/>
    </row>
    <row r="376" spans="1:5">
      <c r="A376" s="153"/>
      <c r="B376" s="153"/>
      <c r="C376" s="153"/>
      <c r="D376" s="153"/>
      <c r="E376" s="153"/>
    </row>
    <row r="377" spans="1:5">
      <c r="A377" s="153"/>
      <c r="B377" s="153"/>
      <c r="C377" s="153"/>
      <c r="D377" s="153"/>
      <c r="E377" s="153"/>
    </row>
    <row r="378" spans="1:5">
      <c r="A378" s="153"/>
      <c r="B378" s="153"/>
      <c r="C378" s="153"/>
      <c r="D378" s="153"/>
      <c r="E378" s="153"/>
    </row>
    <row r="379" spans="1:5">
      <c r="A379" s="153"/>
      <c r="B379" s="153"/>
      <c r="C379" s="153"/>
      <c r="D379" s="153"/>
      <c r="E379" s="153"/>
    </row>
    <row r="380" spans="1:5">
      <c r="A380" s="153"/>
      <c r="B380" s="153"/>
      <c r="C380" s="153"/>
      <c r="D380" s="153"/>
      <c r="E380" s="153"/>
    </row>
    <row r="381" spans="1:5">
      <c r="A381" s="153"/>
      <c r="B381" s="153"/>
      <c r="C381" s="153"/>
      <c r="D381" s="153"/>
      <c r="E381" s="153"/>
    </row>
    <row r="382" spans="1:5">
      <c r="A382" s="153"/>
      <c r="B382" s="153"/>
      <c r="C382" s="153"/>
      <c r="D382" s="153"/>
      <c r="E382" s="153"/>
    </row>
    <row r="383" spans="1:5">
      <c r="A383" s="153"/>
      <c r="B383" s="153"/>
      <c r="C383" s="153"/>
      <c r="D383" s="153"/>
      <c r="E383" s="153"/>
    </row>
    <row r="384" spans="1:5">
      <c r="A384" s="153"/>
      <c r="B384" s="153"/>
      <c r="C384" s="153"/>
      <c r="D384" s="153"/>
      <c r="E384" s="153"/>
    </row>
    <row r="385" spans="1:5">
      <c r="A385" s="153"/>
      <c r="B385" s="153"/>
      <c r="C385" s="153"/>
      <c r="D385" s="153"/>
      <c r="E385" s="153"/>
    </row>
    <row r="386" spans="1:5">
      <c r="A386" s="153"/>
      <c r="B386" s="153"/>
      <c r="C386" s="153"/>
      <c r="D386" s="153"/>
      <c r="E386" s="153"/>
    </row>
    <row r="387" spans="1:5">
      <c r="A387" s="153"/>
      <c r="B387" s="153"/>
      <c r="C387" s="153"/>
      <c r="D387" s="153"/>
      <c r="E387" s="153"/>
    </row>
    <row r="388" spans="1:5">
      <c r="A388" s="153"/>
      <c r="B388" s="153"/>
      <c r="C388" s="153"/>
      <c r="D388" s="153"/>
      <c r="E388" s="153"/>
    </row>
    <row r="389" spans="1:5">
      <c r="A389" s="153"/>
      <c r="B389" s="153"/>
      <c r="C389" s="153"/>
      <c r="D389" s="153"/>
      <c r="E389" s="153"/>
    </row>
    <row r="390" spans="1:5">
      <c r="A390" s="153"/>
      <c r="B390" s="153"/>
      <c r="C390" s="153"/>
      <c r="D390" s="153"/>
      <c r="E390" s="153"/>
    </row>
    <row r="391" spans="1:5">
      <c r="A391" s="153"/>
      <c r="B391" s="153"/>
      <c r="C391" s="153"/>
      <c r="D391" s="153"/>
      <c r="E391" s="153"/>
    </row>
    <row r="392" spans="1:5">
      <c r="A392" s="153"/>
      <c r="B392" s="153"/>
      <c r="C392" s="153"/>
      <c r="D392" s="153"/>
      <c r="E392" s="153"/>
    </row>
    <row r="393" spans="1:5">
      <c r="A393" s="153"/>
      <c r="B393" s="153"/>
      <c r="C393" s="153"/>
      <c r="D393" s="153"/>
      <c r="E393" s="153"/>
    </row>
    <row r="394" spans="1:5">
      <c r="A394" s="153"/>
      <c r="B394" s="153"/>
      <c r="C394" s="153"/>
      <c r="D394" s="153"/>
      <c r="E394" s="153"/>
    </row>
    <row r="395" spans="1:5">
      <c r="A395" s="153"/>
      <c r="B395" s="153"/>
      <c r="C395" s="153"/>
      <c r="D395" s="153"/>
      <c r="E395" s="153"/>
    </row>
    <row r="396" spans="1:5">
      <c r="A396" s="153"/>
      <c r="B396" s="153"/>
      <c r="C396" s="153"/>
      <c r="D396" s="153"/>
      <c r="E396" s="153"/>
    </row>
    <row r="397" spans="1:5">
      <c r="A397" s="153"/>
      <c r="B397" s="153"/>
      <c r="C397" s="153"/>
      <c r="D397" s="153"/>
      <c r="E397" s="153"/>
    </row>
    <row r="398" spans="1:5">
      <c r="A398" s="153"/>
      <c r="B398" s="153"/>
      <c r="C398" s="153"/>
      <c r="D398" s="153"/>
      <c r="E398" s="153"/>
    </row>
    <row r="399" spans="1:5">
      <c r="A399" s="153"/>
      <c r="B399" s="153"/>
      <c r="C399" s="153"/>
      <c r="D399" s="153"/>
      <c r="E399" s="153"/>
    </row>
    <row r="400" spans="1:5">
      <c r="A400" s="153"/>
      <c r="B400" s="153"/>
      <c r="C400" s="153"/>
      <c r="D400" s="153"/>
      <c r="E400" s="153"/>
    </row>
    <row r="401" spans="1:5">
      <c r="A401" s="153"/>
      <c r="B401" s="153"/>
      <c r="C401" s="153"/>
      <c r="D401" s="153"/>
      <c r="E401" s="153"/>
    </row>
    <row r="402" spans="1:5">
      <c r="A402" s="153"/>
      <c r="B402" s="153"/>
      <c r="C402" s="153"/>
      <c r="D402" s="153"/>
      <c r="E402" s="153"/>
    </row>
    <row r="403" spans="1:5">
      <c r="A403" s="153"/>
      <c r="B403" s="153"/>
      <c r="C403" s="153"/>
      <c r="D403" s="153"/>
      <c r="E403" s="153"/>
    </row>
    <row r="404" spans="1:5">
      <c r="A404" s="153"/>
      <c r="B404" s="153"/>
      <c r="C404" s="153"/>
      <c r="D404" s="153"/>
      <c r="E404" s="153"/>
    </row>
    <row r="405" spans="1:5">
      <c r="A405" s="153"/>
      <c r="B405" s="153"/>
      <c r="C405" s="153"/>
      <c r="D405" s="153"/>
      <c r="E405" s="153"/>
    </row>
    <row r="406" spans="1:5">
      <c r="A406" s="153"/>
      <c r="B406" s="153"/>
      <c r="C406" s="153"/>
      <c r="D406" s="153"/>
      <c r="E406" s="153"/>
    </row>
    <row r="407" spans="1:5">
      <c r="A407" s="153"/>
      <c r="B407" s="153"/>
      <c r="C407" s="153"/>
      <c r="D407" s="153"/>
      <c r="E407" s="153"/>
    </row>
    <row r="408" spans="1:5">
      <c r="A408" s="153"/>
      <c r="B408" s="153"/>
      <c r="C408" s="153"/>
      <c r="D408" s="153"/>
      <c r="E408" s="153"/>
    </row>
    <row r="409" spans="1:5">
      <c r="A409" s="153"/>
      <c r="B409" s="153"/>
      <c r="C409" s="153"/>
      <c r="D409" s="153"/>
      <c r="E409" s="153"/>
    </row>
    <row r="410" spans="1:5">
      <c r="A410" s="153"/>
      <c r="B410" s="153"/>
      <c r="C410" s="153"/>
      <c r="D410" s="153"/>
      <c r="E410" s="153"/>
    </row>
    <row r="411" spans="1:5">
      <c r="A411" s="153"/>
      <c r="B411" s="153"/>
      <c r="C411" s="153"/>
      <c r="D411" s="153"/>
      <c r="E411" s="153"/>
    </row>
    <row r="412" spans="1:5">
      <c r="A412" s="153"/>
      <c r="B412" s="153"/>
      <c r="C412" s="153"/>
      <c r="D412" s="153"/>
      <c r="E412" s="153"/>
    </row>
    <row r="413" spans="1:5">
      <c r="A413" s="153"/>
      <c r="B413" s="153"/>
      <c r="C413" s="153"/>
      <c r="D413" s="153"/>
      <c r="E413" s="153"/>
    </row>
    <row r="414" spans="1:5">
      <c r="A414" s="153"/>
      <c r="B414" s="153"/>
      <c r="C414" s="153"/>
      <c r="D414" s="153"/>
      <c r="E414" s="153"/>
    </row>
    <row r="415" spans="1:5">
      <c r="A415" s="153"/>
      <c r="B415" s="153"/>
      <c r="C415" s="153"/>
      <c r="D415" s="153"/>
      <c r="E415" s="153"/>
    </row>
    <row r="416" spans="1:5">
      <c r="A416" s="153"/>
      <c r="B416" s="153"/>
      <c r="C416" s="153"/>
      <c r="D416" s="153"/>
      <c r="E416" s="153"/>
    </row>
    <row r="417" spans="1:5">
      <c r="A417" s="153"/>
      <c r="B417" s="153"/>
      <c r="C417" s="153"/>
      <c r="D417" s="153"/>
      <c r="E417" s="153"/>
    </row>
    <row r="418" spans="1:5">
      <c r="A418" s="153"/>
      <c r="B418" s="153"/>
      <c r="C418" s="153"/>
      <c r="D418" s="153"/>
      <c r="E418" s="153"/>
    </row>
    <row r="419" spans="1:5">
      <c r="A419" s="153"/>
      <c r="B419" s="153"/>
      <c r="C419" s="153"/>
      <c r="D419" s="153"/>
      <c r="E419" s="153"/>
    </row>
    <row r="420" spans="1:5">
      <c r="A420" s="153"/>
      <c r="B420" s="153"/>
      <c r="C420" s="153"/>
      <c r="D420" s="153"/>
      <c r="E420" s="153"/>
    </row>
    <row r="421" spans="1:5">
      <c r="A421" s="153"/>
      <c r="B421" s="153"/>
      <c r="C421" s="153"/>
      <c r="D421" s="153"/>
      <c r="E421" s="153"/>
    </row>
    <row r="422" spans="1:5">
      <c r="A422" s="153"/>
      <c r="B422" s="153"/>
      <c r="C422" s="153"/>
      <c r="D422" s="153"/>
      <c r="E422" s="153"/>
    </row>
    <row r="423" spans="1:5">
      <c r="A423" s="153"/>
      <c r="B423" s="153"/>
      <c r="C423" s="153"/>
      <c r="D423" s="153"/>
      <c r="E423" s="153"/>
    </row>
    <row r="424" spans="1:5">
      <c r="A424" s="153"/>
      <c r="B424" s="153"/>
      <c r="C424" s="153"/>
      <c r="D424" s="153"/>
      <c r="E424" s="153"/>
    </row>
    <row r="425" spans="1:5">
      <c r="A425" s="153"/>
      <c r="B425" s="153"/>
      <c r="C425" s="153"/>
      <c r="D425" s="153"/>
      <c r="E425" s="153"/>
    </row>
    <row r="426" spans="1:5">
      <c r="A426" s="153"/>
      <c r="B426" s="153"/>
      <c r="C426" s="153"/>
      <c r="D426" s="153"/>
      <c r="E426" s="153"/>
    </row>
    <row r="427" spans="1:5">
      <c r="A427" s="153"/>
      <c r="B427" s="153"/>
      <c r="C427" s="153"/>
      <c r="D427" s="153"/>
      <c r="E427" s="153"/>
    </row>
    <row r="428" spans="1:5">
      <c r="A428" s="153"/>
      <c r="B428" s="153"/>
      <c r="C428" s="153"/>
      <c r="D428" s="153"/>
      <c r="E428" s="153"/>
    </row>
    <row r="429" spans="1:5">
      <c r="A429" s="153"/>
      <c r="B429" s="153"/>
      <c r="C429" s="153"/>
      <c r="D429" s="153"/>
      <c r="E429" s="153"/>
    </row>
    <row r="430" spans="1:5">
      <c r="A430" s="153"/>
      <c r="B430" s="153"/>
      <c r="C430" s="153"/>
      <c r="D430" s="153"/>
      <c r="E430" s="153"/>
    </row>
    <row r="431" spans="1:5">
      <c r="A431" s="153"/>
      <c r="B431" s="153"/>
      <c r="C431" s="153"/>
      <c r="D431" s="153"/>
      <c r="E431" s="153"/>
    </row>
    <row r="432" spans="1:5">
      <c r="A432" s="153"/>
      <c r="B432" s="153"/>
      <c r="C432" s="153"/>
      <c r="D432" s="153"/>
      <c r="E432" s="153"/>
    </row>
    <row r="433" spans="1:5">
      <c r="A433" s="153"/>
      <c r="B433" s="153"/>
      <c r="C433" s="153"/>
      <c r="D433" s="153"/>
      <c r="E433" s="153"/>
    </row>
    <row r="434" spans="1:5">
      <c r="A434" s="153"/>
      <c r="B434" s="153"/>
      <c r="C434" s="153"/>
      <c r="D434" s="153"/>
      <c r="E434" s="153"/>
    </row>
    <row r="435" spans="1:5">
      <c r="A435" s="153"/>
      <c r="B435" s="153"/>
      <c r="C435" s="153"/>
      <c r="D435" s="153"/>
      <c r="E435" s="153"/>
    </row>
    <row r="436" spans="1:5">
      <c r="A436" s="153"/>
      <c r="B436" s="153"/>
      <c r="C436" s="153"/>
      <c r="D436" s="153"/>
      <c r="E436" s="153"/>
    </row>
    <row r="437" spans="1:5">
      <c r="A437" s="153"/>
      <c r="B437" s="153"/>
      <c r="C437" s="153"/>
      <c r="D437" s="153"/>
      <c r="E437" s="153"/>
    </row>
    <row r="438" spans="1:5">
      <c r="A438" s="153"/>
      <c r="B438" s="153"/>
      <c r="C438" s="153"/>
      <c r="D438" s="153"/>
      <c r="E438" s="153"/>
    </row>
    <row r="439" spans="1:5">
      <c r="A439" s="153"/>
      <c r="B439" s="153"/>
      <c r="C439" s="153"/>
      <c r="D439" s="153"/>
      <c r="E439" s="153"/>
    </row>
    <row r="440" spans="1:5">
      <c r="A440" s="153"/>
      <c r="B440" s="153"/>
      <c r="C440" s="153"/>
      <c r="D440" s="153"/>
      <c r="E440" s="153"/>
    </row>
    <row r="441" spans="1:5">
      <c r="A441" s="153"/>
      <c r="B441" s="153"/>
      <c r="C441" s="153"/>
      <c r="D441" s="153"/>
      <c r="E441" s="153"/>
    </row>
    <row r="442" spans="1:5">
      <c r="A442" s="153"/>
      <c r="B442" s="153"/>
      <c r="C442" s="153"/>
      <c r="D442" s="153"/>
      <c r="E442" s="153"/>
    </row>
    <row r="443" spans="1:5">
      <c r="A443" s="153"/>
      <c r="B443" s="153"/>
      <c r="C443" s="153"/>
      <c r="D443" s="153"/>
      <c r="E443" s="153"/>
    </row>
    <row r="444" spans="1:5">
      <c r="A444" s="153"/>
      <c r="B444" s="153"/>
      <c r="C444" s="153"/>
      <c r="D444" s="153"/>
      <c r="E444" s="153"/>
    </row>
    <row r="445" spans="1:5">
      <c r="A445" s="153"/>
      <c r="B445" s="153"/>
      <c r="C445" s="153"/>
      <c r="D445" s="153"/>
      <c r="E445" s="153"/>
    </row>
    <row r="446" spans="1:5">
      <c r="A446" s="153"/>
      <c r="B446" s="153"/>
      <c r="C446" s="153"/>
      <c r="D446" s="153"/>
      <c r="E446" s="153"/>
    </row>
    <row r="447" spans="1:5">
      <c r="A447" s="153"/>
      <c r="B447" s="153"/>
      <c r="C447" s="153"/>
      <c r="D447" s="153"/>
      <c r="E447" s="153"/>
    </row>
    <row r="448" spans="1:5">
      <c r="A448" s="153"/>
      <c r="B448" s="153"/>
      <c r="C448" s="153"/>
      <c r="D448" s="153"/>
      <c r="E448" s="153"/>
    </row>
    <row r="449" spans="1:5">
      <c r="A449" s="153"/>
      <c r="B449" s="153"/>
      <c r="C449" s="153"/>
      <c r="D449" s="153"/>
      <c r="E449" s="153"/>
    </row>
    <row r="450" spans="1:5">
      <c r="A450" s="153"/>
      <c r="B450" s="153"/>
      <c r="C450" s="153"/>
      <c r="D450" s="153"/>
      <c r="E450" s="153"/>
    </row>
    <row r="451" spans="1:5">
      <c r="A451" s="153"/>
      <c r="B451" s="153"/>
      <c r="C451" s="153"/>
      <c r="D451" s="153"/>
      <c r="E451" s="153"/>
    </row>
    <row r="452" spans="1:5">
      <c r="A452" s="153"/>
      <c r="B452" s="153"/>
      <c r="C452" s="153"/>
      <c r="D452" s="153"/>
      <c r="E452" s="153"/>
    </row>
    <row r="453" spans="1:5">
      <c r="A453" s="153"/>
      <c r="B453" s="153"/>
      <c r="C453" s="153"/>
      <c r="D453" s="153"/>
      <c r="E453" s="153"/>
    </row>
    <row r="454" spans="1:5">
      <c r="A454" s="153"/>
      <c r="B454" s="153"/>
      <c r="C454" s="153"/>
      <c r="D454" s="153"/>
      <c r="E454" s="153"/>
    </row>
    <row r="455" spans="1:5">
      <c r="A455" s="153"/>
      <c r="B455" s="153"/>
      <c r="C455" s="153"/>
      <c r="D455" s="153"/>
      <c r="E455" s="153"/>
    </row>
    <row r="456" spans="1:5">
      <c r="A456" s="153"/>
      <c r="B456" s="153"/>
      <c r="C456" s="153"/>
      <c r="D456" s="153"/>
      <c r="E456" s="153"/>
    </row>
    <row r="457" spans="1:5">
      <c r="A457" s="153"/>
      <c r="B457" s="153"/>
      <c r="C457" s="153"/>
      <c r="D457" s="153"/>
      <c r="E457" s="153"/>
    </row>
    <row r="458" spans="1:5">
      <c r="A458" s="153"/>
      <c r="B458" s="153"/>
      <c r="C458" s="153"/>
      <c r="D458" s="153"/>
      <c r="E458" s="153"/>
    </row>
    <row r="459" spans="1:5">
      <c r="A459" s="153"/>
      <c r="B459" s="153"/>
      <c r="C459" s="153"/>
      <c r="D459" s="153"/>
      <c r="E459" s="153"/>
    </row>
    <row r="460" spans="1:5">
      <c r="A460" s="153"/>
      <c r="B460" s="153"/>
      <c r="C460" s="153"/>
      <c r="D460" s="153"/>
      <c r="E460" s="153"/>
    </row>
    <row r="461" spans="1:5">
      <c r="A461" s="153"/>
      <c r="B461" s="153"/>
      <c r="C461" s="153"/>
      <c r="D461" s="153"/>
      <c r="E461" s="153"/>
    </row>
    <row r="462" spans="1:5">
      <c r="A462" s="153"/>
      <c r="B462" s="153"/>
      <c r="C462" s="153"/>
      <c r="D462" s="153"/>
      <c r="E462" s="153"/>
    </row>
    <row r="463" spans="1:5">
      <c r="A463" s="153"/>
      <c r="B463" s="153"/>
      <c r="C463" s="153"/>
      <c r="D463" s="153"/>
      <c r="E463" s="153"/>
    </row>
    <row r="464" spans="1:5">
      <c r="A464" s="153"/>
      <c r="B464" s="153"/>
      <c r="C464" s="153"/>
      <c r="D464" s="153"/>
      <c r="E464" s="153"/>
    </row>
    <row r="465" spans="1:5">
      <c r="A465" s="153"/>
      <c r="B465" s="153"/>
      <c r="C465" s="153"/>
      <c r="D465" s="153"/>
      <c r="E465" s="153"/>
    </row>
    <row r="466" spans="1:5">
      <c r="A466" s="153"/>
      <c r="B466" s="153"/>
      <c r="C466" s="153"/>
      <c r="D466" s="153"/>
      <c r="E466" s="153"/>
    </row>
    <row r="467" spans="1:5">
      <c r="A467" s="153"/>
      <c r="B467" s="153"/>
      <c r="C467" s="153"/>
      <c r="D467" s="153"/>
      <c r="E467" s="153"/>
    </row>
    <row r="468" spans="1:5">
      <c r="A468" s="153"/>
      <c r="B468" s="153"/>
      <c r="C468" s="153"/>
      <c r="D468" s="153"/>
      <c r="E468" s="153"/>
    </row>
    <row r="469" spans="1:5">
      <c r="A469" s="153"/>
      <c r="B469" s="153"/>
      <c r="C469" s="153"/>
      <c r="D469" s="153"/>
      <c r="E469" s="153"/>
    </row>
    <row r="470" spans="1:5">
      <c r="A470" s="153"/>
      <c r="B470" s="153"/>
      <c r="C470" s="153"/>
      <c r="D470" s="153"/>
      <c r="E470" s="153"/>
    </row>
    <row r="471" spans="1:5">
      <c r="A471" s="153"/>
      <c r="B471" s="153"/>
      <c r="C471" s="153"/>
      <c r="D471" s="153"/>
      <c r="E471" s="153"/>
    </row>
    <row r="472" spans="1:5">
      <c r="A472" s="153"/>
      <c r="B472" s="153"/>
      <c r="C472" s="153"/>
      <c r="D472" s="153"/>
      <c r="E472" s="153"/>
    </row>
    <row r="473" spans="1:5">
      <c r="A473" s="153"/>
      <c r="B473" s="153"/>
      <c r="C473" s="153"/>
      <c r="D473" s="153"/>
      <c r="E473" s="153"/>
    </row>
    <row r="474" spans="1:5">
      <c r="A474" s="153"/>
      <c r="B474" s="153"/>
      <c r="C474" s="153"/>
      <c r="D474" s="153"/>
      <c r="E474" s="153"/>
    </row>
    <row r="475" spans="1:5">
      <c r="A475" s="153"/>
      <c r="B475" s="153"/>
      <c r="C475" s="153"/>
      <c r="D475" s="153"/>
      <c r="E475" s="153"/>
    </row>
    <row r="476" spans="1:5">
      <c r="A476" s="153"/>
      <c r="B476" s="153"/>
      <c r="C476" s="153"/>
      <c r="D476" s="153"/>
      <c r="E476" s="153"/>
    </row>
    <row r="477" spans="1:5">
      <c r="A477" s="153"/>
      <c r="B477" s="153"/>
      <c r="C477" s="153"/>
      <c r="D477" s="153"/>
      <c r="E477" s="153"/>
    </row>
    <row r="478" spans="1:5">
      <c r="A478" s="153"/>
      <c r="B478" s="153"/>
      <c r="C478" s="153"/>
      <c r="D478" s="153"/>
      <c r="E478" s="153"/>
    </row>
    <row r="479" spans="1:5">
      <c r="A479" s="153"/>
      <c r="B479" s="153"/>
      <c r="C479" s="153"/>
      <c r="D479" s="153"/>
      <c r="E479" s="153"/>
    </row>
    <row r="480" spans="1:5">
      <c r="A480" s="153"/>
      <c r="B480" s="153"/>
      <c r="C480" s="153"/>
      <c r="D480" s="153"/>
      <c r="E480" s="153"/>
    </row>
    <row r="481" spans="1:5">
      <c r="A481" s="153"/>
      <c r="B481" s="153"/>
      <c r="C481" s="153"/>
      <c r="D481" s="153"/>
      <c r="E481" s="153"/>
    </row>
    <row r="482" spans="1:5">
      <c r="A482" s="153"/>
      <c r="B482" s="153"/>
      <c r="C482" s="153"/>
      <c r="D482" s="153"/>
      <c r="E482" s="153"/>
    </row>
    <row r="483" spans="1:5">
      <c r="A483" s="153"/>
      <c r="B483" s="153"/>
      <c r="C483" s="153"/>
      <c r="D483" s="153"/>
      <c r="E483" s="153"/>
    </row>
    <row r="484" spans="1:5">
      <c r="A484" s="153"/>
      <c r="B484" s="153"/>
      <c r="C484" s="153"/>
      <c r="D484" s="153"/>
      <c r="E484" s="153"/>
    </row>
    <row r="485" spans="1:5">
      <c r="A485" s="153"/>
      <c r="B485" s="153"/>
      <c r="C485" s="153"/>
      <c r="D485" s="153"/>
      <c r="E485" s="153"/>
    </row>
    <row r="486" spans="1:5">
      <c r="A486" s="153"/>
      <c r="B486" s="153"/>
      <c r="C486" s="153"/>
      <c r="D486" s="153"/>
      <c r="E486" s="153"/>
    </row>
    <row r="487" spans="1:5">
      <c r="A487" s="153"/>
      <c r="B487" s="153"/>
      <c r="C487" s="153"/>
      <c r="D487" s="153"/>
      <c r="E487" s="153"/>
    </row>
    <row r="488" spans="1:5">
      <c r="A488" s="153"/>
      <c r="B488" s="153"/>
      <c r="C488" s="153"/>
      <c r="D488" s="153"/>
      <c r="E488" s="153"/>
    </row>
    <row r="489" spans="1:5">
      <c r="A489" s="153"/>
      <c r="B489" s="153"/>
      <c r="C489" s="153"/>
      <c r="D489" s="153"/>
      <c r="E489" s="153"/>
    </row>
    <row r="490" spans="1:5">
      <c r="A490" s="153"/>
      <c r="B490" s="153"/>
      <c r="C490" s="153"/>
      <c r="D490" s="153"/>
      <c r="E490" s="153"/>
    </row>
    <row r="491" spans="1:5">
      <c r="A491" s="153"/>
      <c r="B491" s="153"/>
      <c r="C491" s="153"/>
      <c r="D491" s="153"/>
      <c r="E491" s="153"/>
    </row>
    <row r="492" spans="1:5">
      <c r="A492" s="153"/>
      <c r="B492" s="153"/>
      <c r="C492" s="153"/>
      <c r="D492" s="153"/>
      <c r="E492" s="153"/>
    </row>
    <row r="493" spans="1:5">
      <c r="A493" s="153"/>
      <c r="B493" s="153"/>
      <c r="C493" s="153"/>
      <c r="D493" s="153"/>
      <c r="E493" s="153"/>
    </row>
    <row r="494" spans="1:5">
      <c r="A494" s="153"/>
      <c r="B494" s="153"/>
      <c r="C494" s="153"/>
      <c r="D494" s="153"/>
      <c r="E494" s="153"/>
    </row>
    <row r="495" spans="1:5">
      <c r="A495" s="153"/>
      <c r="B495" s="153"/>
      <c r="C495" s="153"/>
      <c r="D495" s="153"/>
      <c r="E495" s="153"/>
    </row>
    <row r="496" spans="1:5">
      <c r="A496" s="153"/>
      <c r="B496" s="153"/>
      <c r="C496" s="153"/>
      <c r="D496" s="153"/>
      <c r="E496" s="153"/>
    </row>
    <row r="497" spans="1:5">
      <c r="A497" s="153"/>
      <c r="B497" s="153"/>
      <c r="C497" s="153"/>
      <c r="D497" s="153"/>
      <c r="E497" s="153"/>
    </row>
    <row r="498" spans="1:5">
      <c r="A498" s="153"/>
      <c r="B498" s="153"/>
      <c r="C498" s="153"/>
      <c r="D498" s="153"/>
      <c r="E498" s="153"/>
    </row>
    <row r="499" spans="1:5">
      <c r="A499" s="153"/>
      <c r="B499" s="153"/>
      <c r="C499" s="153"/>
      <c r="D499" s="153"/>
      <c r="E499" s="153"/>
    </row>
    <row r="500" spans="1:1">
      <c r="A500" s="153"/>
    </row>
    <row r="501" spans="1:1">
      <c r="A501" s="153"/>
    </row>
    <row r="502" spans="1:1">
      <c r="A502" s="153"/>
    </row>
    <row r="503" spans="1:1">
      <c r="A503" s="153"/>
    </row>
    <row r="504" spans="1:1">
      <c r="A504" s="153"/>
    </row>
    <row r="505" spans="1:1">
      <c r="A505" s="153"/>
    </row>
    <row r="506" spans="1:1">
      <c r="A506" s="153"/>
    </row>
  </sheetData>
  <mergeCells count="12">
    <mergeCell ref="A4:E4"/>
    <mergeCell ref="A6:E6"/>
    <mergeCell ref="A7:E7"/>
    <mergeCell ref="A30:E30"/>
    <mergeCell ref="A50:E50"/>
    <mergeCell ref="A54:D54"/>
    <mergeCell ref="A55:D55"/>
    <mergeCell ref="A56:D56"/>
    <mergeCell ref="A57:D57"/>
    <mergeCell ref="A59:D59"/>
    <mergeCell ref="A60:D60"/>
    <mergeCell ref="A33:E34"/>
  </mergeCells>
  <pageMargins left="0.433070866141732" right="0.236220472440945" top="0.748031496062992" bottom="0.748031496062992" header="0.31496062992126" footer="0.31496062992126"/>
  <pageSetup paperSize="9" orientation="landscape" useFirstPageNumber="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50"/>
  <sheetViews>
    <sheetView topLeftCell="A4" workbookViewId="0">
      <selection activeCell="C24" sqref="C24"/>
    </sheetView>
  </sheetViews>
  <sheetFormatPr defaultColWidth="9" defaultRowHeight="14.4"/>
  <cols>
    <col min="1" max="1" width="71" style="92" customWidth="1"/>
    <col min="2" max="3" width="9.55555555555556" style="92" customWidth="1"/>
    <col min="4" max="4" width="8.11111111111111" style="92" customWidth="1"/>
    <col min="5" max="5" width="9.11111111111111" style="92" hidden="1" customWidth="1"/>
    <col min="6" max="6" width="9.11111111111111" style="92"/>
    <col min="7" max="8" width="8.88888888888889" style="90"/>
    <col min="9" max="9" width="12.3333333333333" style="90" customWidth="1"/>
    <col min="10" max="16384" width="8.88888888888889" style="90"/>
  </cols>
  <sheetData>
    <row r="1" s="88" customFormat="1" ht="15.6" spans="1:1">
      <c r="A1" s="88" t="s">
        <v>33</v>
      </c>
    </row>
    <row r="2" s="88" customFormat="1" ht="15.6"/>
    <row r="3" s="89" customFormat="1" spans="1:1">
      <c r="A3" s="89" t="s">
        <v>34</v>
      </c>
    </row>
    <row r="5" ht="20.4" spans="1:5">
      <c r="A5" s="94" t="s">
        <v>7</v>
      </c>
      <c r="B5" s="139" t="s">
        <v>8</v>
      </c>
      <c r="C5" s="139" t="s">
        <v>9</v>
      </c>
      <c r="D5" s="139" t="s">
        <v>10</v>
      </c>
      <c r="E5" s="117"/>
    </row>
    <row r="6" spans="1:4">
      <c r="A6" s="140" t="s">
        <v>11</v>
      </c>
      <c r="B6" s="180" t="s">
        <v>55</v>
      </c>
      <c r="C6" s="180" t="s">
        <v>56</v>
      </c>
      <c r="D6" s="180" t="s">
        <v>57</v>
      </c>
    </row>
    <row r="7" spans="1:9">
      <c r="A7" s="96" t="s">
        <v>12</v>
      </c>
      <c r="B7" s="141">
        <f>+B8+B19+B23+B30+B39+B42</f>
        <v>3546793.22133987</v>
      </c>
      <c r="C7" s="141">
        <f>+C8+C19+C23+C30+C39+C42</f>
        <v>1084755.68</v>
      </c>
      <c r="D7" s="142">
        <f>+C7/B7</f>
        <v>0.305841252169252</v>
      </c>
      <c r="H7" s="143"/>
      <c r="I7" s="24"/>
    </row>
    <row r="8" spans="1:4">
      <c r="A8" s="96" t="s">
        <v>58</v>
      </c>
      <c r="B8" s="144">
        <v>871362.330370847</v>
      </c>
      <c r="C8" s="144">
        <f>+C9+C14+C17</f>
        <v>536292.2</v>
      </c>
      <c r="D8" s="145">
        <f>+C8/B8</f>
        <v>0.615464062775995</v>
      </c>
    </row>
    <row r="9" spans="1:4">
      <c r="A9" s="92" t="s">
        <v>59</v>
      </c>
      <c r="B9" s="146" t="s">
        <v>20</v>
      </c>
      <c r="C9" s="146">
        <f>+SUM(C10:C13)</f>
        <v>510252.15</v>
      </c>
      <c r="D9" s="147">
        <v>0</v>
      </c>
    </row>
    <row r="10" spans="1:4">
      <c r="A10" s="92" t="s">
        <v>60</v>
      </c>
      <c r="B10" s="146"/>
      <c r="C10" s="146">
        <v>417057.44</v>
      </c>
      <c r="D10" s="147">
        <v>0</v>
      </c>
    </row>
    <row r="11" spans="1:4">
      <c r="A11" s="92" t="s">
        <v>61</v>
      </c>
      <c r="B11" s="146"/>
      <c r="C11" s="146">
        <v>37903.29</v>
      </c>
      <c r="D11" s="147">
        <v>0</v>
      </c>
    </row>
    <row r="12" spans="1:4">
      <c r="A12" s="92" t="s">
        <v>62</v>
      </c>
      <c r="B12" s="146"/>
      <c r="C12" s="146">
        <v>15156.65</v>
      </c>
      <c r="D12" s="147">
        <v>0</v>
      </c>
    </row>
    <row r="13" spans="1:4">
      <c r="A13" s="92" t="s">
        <v>63</v>
      </c>
      <c r="B13" s="146" t="s">
        <v>20</v>
      </c>
      <c r="C13" s="146">
        <v>40134.77</v>
      </c>
      <c r="D13" s="147">
        <v>0</v>
      </c>
    </row>
    <row r="14" spans="1:4">
      <c r="A14" s="92" t="s">
        <v>64</v>
      </c>
      <c r="B14" s="146" t="s">
        <v>20</v>
      </c>
      <c r="C14" s="146">
        <f>+C15+C16</f>
        <v>23778.83</v>
      </c>
      <c r="D14" s="147">
        <v>0</v>
      </c>
    </row>
    <row r="15" spans="1:4">
      <c r="A15" s="92" t="s">
        <v>65</v>
      </c>
      <c r="B15" s="146" t="s">
        <v>20</v>
      </c>
      <c r="C15" s="146">
        <v>2060.8</v>
      </c>
      <c r="D15" s="147">
        <v>0</v>
      </c>
    </row>
    <row r="16" spans="1:4">
      <c r="A16" s="92" t="s">
        <v>66</v>
      </c>
      <c r="B16" s="146" t="s">
        <v>20</v>
      </c>
      <c r="C16" s="146">
        <v>21718.03</v>
      </c>
      <c r="D16" s="147">
        <v>0</v>
      </c>
    </row>
    <row r="17" spans="1:4">
      <c r="A17" s="92" t="s">
        <v>67</v>
      </c>
      <c r="B17" s="146" t="s">
        <v>20</v>
      </c>
      <c r="C17" s="146">
        <f>+C18</f>
        <v>2261.22</v>
      </c>
      <c r="D17" s="147">
        <v>0</v>
      </c>
    </row>
    <row r="18" spans="1:4">
      <c r="A18" s="92" t="s">
        <v>68</v>
      </c>
      <c r="B18" s="146" t="s">
        <v>20</v>
      </c>
      <c r="C18" s="146">
        <v>2261.22</v>
      </c>
      <c r="D18" s="147">
        <v>0</v>
      </c>
    </row>
    <row r="19" spans="1:4">
      <c r="A19" s="96" t="s">
        <v>69</v>
      </c>
      <c r="B19" s="144">
        <v>2021214.81131271</v>
      </c>
      <c r="C19" s="144">
        <f>+C20</f>
        <v>335016.67</v>
      </c>
      <c r="D19" s="145">
        <f>+C19/B19</f>
        <v>0.165750155859197</v>
      </c>
    </row>
    <row r="20" spans="1:4">
      <c r="A20" s="92" t="s">
        <v>70</v>
      </c>
      <c r="B20" s="146" t="s">
        <v>20</v>
      </c>
      <c r="C20" s="146">
        <f>+C21+C22</f>
        <v>335016.67</v>
      </c>
      <c r="D20" s="147">
        <v>0</v>
      </c>
    </row>
    <row r="21" spans="1:4">
      <c r="A21" s="92" t="s">
        <v>71</v>
      </c>
      <c r="B21" s="146" t="s">
        <v>20</v>
      </c>
      <c r="C21" s="146">
        <v>289054.51</v>
      </c>
      <c r="D21" s="147">
        <v>0</v>
      </c>
    </row>
    <row r="22" spans="1:4">
      <c r="A22" s="92" t="s">
        <v>72</v>
      </c>
      <c r="B22" s="146" t="s">
        <v>20</v>
      </c>
      <c r="C22" s="146">
        <v>45962.16</v>
      </c>
      <c r="D22" s="147">
        <v>0</v>
      </c>
    </row>
    <row r="23" spans="1:4">
      <c r="A23" s="96" t="s">
        <v>73</v>
      </c>
      <c r="B23" s="144">
        <v>226716.078757926</v>
      </c>
      <c r="C23" s="144">
        <f>+C24+C26</f>
        <v>65903.18</v>
      </c>
      <c r="D23" s="145">
        <f>+C23/B23</f>
        <v>0.290685955583978</v>
      </c>
    </row>
    <row r="24" spans="1:4">
      <c r="A24" s="92" t="s">
        <v>74</v>
      </c>
      <c r="B24" s="146" t="s">
        <v>20</v>
      </c>
      <c r="C24" s="146">
        <f>+C25</f>
        <v>24.09</v>
      </c>
      <c r="D24" s="147">
        <v>0</v>
      </c>
    </row>
    <row r="25" spans="1:4">
      <c r="A25" s="92" t="s">
        <v>75</v>
      </c>
      <c r="B25" s="146" t="s">
        <v>20</v>
      </c>
      <c r="C25" s="146">
        <f>7.36+16.73</f>
        <v>24.09</v>
      </c>
      <c r="D25" s="147">
        <v>0</v>
      </c>
    </row>
    <row r="26" spans="1:4">
      <c r="A26" s="92" t="s">
        <v>76</v>
      </c>
      <c r="B26" s="146" t="s">
        <v>20</v>
      </c>
      <c r="C26" s="146">
        <f>+SUM(C27:C29)</f>
        <v>65879.09</v>
      </c>
      <c r="D26" s="147">
        <v>0</v>
      </c>
    </row>
    <row r="27" spans="1:4">
      <c r="A27" s="92" t="s">
        <v>77</v>
      </c>
      <c r="B27" s="146" t="s">
        <v>20</v>
      </c>
      <c r="C27" s="146">
        <v>65879.09</v>
      </c>
      <c r="D27" s="147">
        <v>0</v>
      </c>
    </row>
    <row r="28" spans="1:4">
      <c r="A28" s="92" t="s">
        <v>78</v>
      </c>
      <c r="B28" s="146"/>
      <c r="C28" s="146">
        <v>0</v>
      </c>
      <c r="D28" s="147">
        <v>0</v>
      </c>
    </row>
    <row r="29" spans="1:4">
      <c r="A29" s="92" t="s">
        <v>79</v>
      </c>
      <c r="B29" s="146" t="s">
        <v>20</v>
      </c>
      <c r="C29" s="146">
        <v>0</v>
      </c>
      <c r="D29" s="147">
        <v>0</v>
      </c>
    </row>
    <row r="30" spans="1:4">
      <c r="A30" s="98" t="s">
        <v>80</v>
      </c>
      <c r="B30" s="144">
        <v>37772.3539117526</v>
      </c>
      <c r="C30" s="144">
        <f>+C31+C33+C36</f>
        <v>8813.29</v>
      </c>
      <c r="D30" s="145">
        <f>+C30/B30</f>
        <v>0.233326469951818</v>
      </c>
    </row>
    <row r="31" spans="1:4">
      <c r="A31" s="92" t="s">
        <v>81</v>
      </c>
      <c r="B31" s="146" t="s">
        <v>20</v>
      </c>
      <c r="C31" s="146">
        <f>+C32</f>
        <v>0</v>
      </c>
      <c r="D31" s="147">
        <v>0</v>
      </c>
    </row>
    <row r="32" spans="1:4">
      <c r="A32" s="92" t="s">
        <v>82</v>
      </c>
      <c r="B32" s="146" t="s">
        <v>20</v>
      </c>
      <c r="C32" s="146">
        <v>0</v>
      </c>
      <c r="D32" s="147">
        <v>0</v>
      </c>
    </row>
    <row r="33" spans="1:4">
      <c r="A33" s="92" t="s">
        <v>83</v>
      </c>
      <c r="B33" s="146" t="s">
        <v>20</v>
      </c>
      <c r="C33" s="146">
        <f>+C34+C35</f>
        <v>52.38</v>
      </c>
      <c r="D33" s="147">
        <v>0</v>
      </c>
    </row>
    <row r="34" spans="1:4">
      <c r="A34" s="92" t="s">
        <v>84</v>
      </c>
      <c r="B34" s="146" t="s">
        <v>20</v>
      </c>
      <c r="C34" s="146">
        <v>52.38</v>
      </c>
      <c r="D34" s="147">
        <v>0</v>
      </c>
    </row>
    <row r="35" spans="1:4">
      <c r="A35" s="92" t="s">
        <v>85</v>
      </c>
      <c r="B35" s="146" t="s">
        <v>20</v>
      </c>
      <c r="C35" s="146">
        <v>0</v>
      </c>
      <c r="D35" s="147">
        <v>0</v>
      </c>
    </row>
    <row r="36" spans="1:4">
      <c r="A36" s="92" t="s">
        <v>86</v>
      </c>
      <c r="B36" s="146" t="s">
        <v>20</v>
      </c>
      <c r="C36" s="146">
        <f>+C37+C38</f>
        <v>8760.91</v>
      </c>
      <c r="D36" s="147">
        <v>0</v>
      </c>
    </row>
    <row r="37" spans="1:4">
      <c r="A37" s="92" t="s">
        <v>87</v>
      </c>
      <c r="B37" s="146" t="s">
        <v>20</v>
      </c>
      <c r="C37" s="146">
        <v>57.01</v>
      </c>
      <c r="D37" s="147">
        <v>0</v>
      </c>
    </row>
    <row r="38" spans="1:4">
      <c r="A38" s="92" t="s">
        <v>88</v>
      </c>
      <c r="B38" s="146" t="s">
        <v>20</v>
      </c>
      <c r="C38" s="146">
        <v>8703.9</v>
      </c>
      <c r="D38" s="147">
        <v>0</v>
      </c>
    </row>
    <row r="39" spans="1:4">
      <c r="A39" s="98" t="s">
        <v>89</v>
      </c>
      <c r="B39" s="144">
        <v>389727.646986637</v>
      </c>
      <c r="C39" s="144">
        <f>+C40</f>
        <v>60</v>
      </c>
      <c r="D39" s="145">
        <f>+C39/B39</f>
        <v>0.000153953666012453</v>
      </c>
    </row>
    <row r="40" spans="1:4">
      <c r="A40" s="92" t="s">
        <v>90</v>
      </c>
      <c r="B40" s="146" t="s">
        <v>20</v>
      </c>
      <c r="C40" s="146">
        <f>+C41</f>
        <v>60</v>
      </c>
      <c r="D40" s="147">
        <v>0</v>
      </c>
    </row>
    <row r="41" spans="1:4">
      <c r="A41" s="92" t="s">
        <v>91</v>
      </c>
      <c r="B41" s="146" t="s">
        <v>20</v>
      </c>
      <c r="C41" s="146">
        <v>60</v>
      </c>
      <c r="D41" s="147">
        <v>0</v>
      </c>
    </row>
    <row r="42" spans="1:4">
      <c r="A42" s="96" t="s">
        <v>92</v>
      </c>
      <c r="B42" s="144">
        <v>0</v>
      </c>
      <c r="C42" s="144">
        <f>+C43</f>
        <v>138670.34</v>
      </c>
      <c r="D42" s="145">
        <v>1</v>
      </c>
    </row>
    <row r="43" spans="1:4">
      <c r="A43" s="92" t="s">
        <v>93</v>
      </c>
      <c r="B43" s="146" t="s">
        <v>20</v>
      </c>
      <c r="C43" s="146">
        <f>+C44</f>
        <v>138670.34</v>
      </c>
      <c r="D43" s="147">
        <v>0</v>
      </c>
    </row>
    <row r="44" spans="1:4">
      <c r="A44" s="92" t="s">
        <v>94</v>
      </c>
      <c r="B44" s="146" t="s">
        <v>20</v>
      </c>
      <c r="C44" s="146">
        <v>138670.34</v>
      </c>
      <c r="D44" s="147">
        <v>0</v>
      </c>
    </row>
    <row r="45" spans="1:4">
      <c r="A45" s="96" t="s">
        <v>13</v>
      </c>
      <c r="B45" s="144">
        <v>14306.7810610261</v>
      </c>
      <c r="C45" s="144">
        <f>+C46</f>
        <v>3937.76</v>
      </c>
      <c r="D45" s="145">
        <f t="shared" ref="D45:D46" si="0">+C45/B45</f>
        <v>0.275237314613493</v>
      </c>
    </row>
    <row r="46" spans="1:4">
      <c r="A46" s="96" t="s">
        <v>95</v>
      </c>
      <c r="B46" s="144">
        <f>+B45</f>
        <v>14306.7810610261</v>
      </c>
      <c r="C46" s="144">
        <f>+C47</f>
        <v>3937.76</v>
      </c>
      <c r="D46" s="145">
        <f t="shared" si="0"/>
        <v>0.275237314613493</v>
      </c>
    </row>
    <row r="47" spans="1:4">
      <c r="A47" s="92" t="s">
        <v>96</v>
      </c>
      <c r="B47" s="146" t="s">
        <v>20</v>
      </c>
      <c r="C47" s="146">
        <f>+C48+C49</f>
        <v>3937.76</v>
      </c>
      <c r="D47" s="147">
        <v>0</v>
      </c>
    </row>
    <row r="48" spans="1:4">
      <c r="A48" s="92" t="s">
        <v>97</v>
      </c>
      <c r="B48" s="146" t="s">
        <v>20</v>
      </c>
      <c r="C48" s="146">
        <v>3937.76</v>
      </c>
      <c r="D48" s="147">
        <v>0</v>
      </c>
    </row>
    <row r="49" spans="1:4">
      <c r="A49" s="92" t="s">
        <v>98</v>
      </c>
      <c r="B49" s="146" t="s">
        <v>20</v>
      </c>
      <c r="C49" s="146"/>
      <c r="D49" s="147">
        <v>0</v>
      </c>
    </row>
    <row r="50" spans="1:4">
      <c r="A50" s="96" t="s">
        <v>15</v>
      </c>
      <c r="B50" s="141">
        <f>+B51+B60+B91+B97+B102+B108+B111</f>
        <v>2380700</v>
      </c>
      <c r="C50" s="141">
        <f>+C51+C60+C91+C97+C102+C108+C111</f>
        <v>940968.4</v>
      </c>
      <c r="D50" s="142">
        <f t="shared" ref="D50:D51" si="1">+C50/B50</f>
        <v>0.395248624354182</v>
      </c>
    </row>
    <row r="51" spans="1:4">
      <c r="A51" s="96" t="s">
        <v>99</v>
      </c>
      <c r="B51" s="144">
        <v>505701</v>
      </c>
      <c r="C51" s="144">
        <f>+C52+C55+C57</f>
        <v>247191.79</v>
      </c>
      <c r="D51" s="145">
        <f t="shared" si="1"/>
        <v>0.488810166481775</v>
      </c>
    </row>
    <row r="52" spans="1:4">
      <c r="A52" s="92" t="s">
        <v>100</v>
      </c>
      <c r="B52" s="146" t="s">
        <v>20</v>
      </c>
      <c r="C52" s="146">
        <f>+C53+C54</f>
        <v>146695.84</v>
      </c>
      <c r="D52" s="147">
        <v>0</v>
      </c>
    </row>
    <row r="53" spans="1:4">
      <c r="A53" s="92" t="s">
        <v>101</v>
      </c>
      <c r="B53" s="146" t="s">
        <v>20</v>
      </c>
      <c r="C53" s="146">
        <v>144375.84</v>
      </c>
      <c r="D53" s="147">
        <v>0</v>
      </c>
    </row>
    <row r="54" spans="1:4">
      <c r="A54" s="92" t="s">
        <v>102</v>
      </c>
      <c r="B54" s="146" t="s">
        <v>20</v>
      </c>
      <c r="C54" s="146">
        <v>2320</v>
      </c>
      <c r="D54" s="147">
        <v>0</v>
      </c>
    </row>
    <row r="55" spans="1:4">
      <c r="A55" s="92" t="s">
        <v>103</v>
      </c>
      <c r="B55" s="146" t="s">
        <v>20</v>
      </c>
      <c r="C55" s="146">
        <f>+C56</f>
        <v>13608.05</v>
      </c>
      <c r="D55" s="147">
        <v>0</v>
      </c>
    </row>
    <row r="56" spans="1:4">
      <c r="A56" s="92" t="s">
        <v>104</v>
      </c>
      <c r="B56" s="146" t="s">
        <v>20</v>
      </c>
      <c r="C56" s="146">
        <v>13608.05</v>
      </c>
      <c r="D56" s="147">
        <v>0</v>
      </c>
    </row>
    <row r="57" spans="1:4">
      <c r="A57" s="92" t="s">
        <v>105</v>
      </c>
      <c r="B57" s="146" t="s">
        <v>20</v>
      </c>
      <c r="C57" s="146">
        <f>+C58+C59</f>
        <v>86887.9</v>
      </c>
      <c r="D57" s="147">
        <v>0</v>
      </c>
    </row>
    <row r="58" spans="1:4">
      <c r="A58" s="92" t="s">
        <v>106</v>
      </c>
      <c r="B58" s="146"/>
      <c r="C58" s="146">
        <v>38051.2</v>
      </c>
      <c r="D58" s="147">
        <v>0</v>
      </c>
    </row>
    <row r="59" spans="1:4">
      <c r="A59" s="92" t="s">
        <v>107</v>
      </c>
      <c r="B59" s="146" t="s">
        <v>20</v>
      </c>
      <c r="C59" s="146">
        <v>48836.7</v>
      </c>
      <c r="D59" s="147">
        <v>0</v>
      </c>
    </row>
    <row r="60" spans="1:4">
      <c r="A60" s="96" t="s">
        <v>108</v>
      </c>
      <c r="B60" s="144">
        <v>1235999</v>
      </c>
      <c r="C60" s="144">
        <f>+C61+C66+C72+C82+C85</f>
        <v>472521.71</v>
      </c>
      <c r="D60" s="145">
        <f t="shared" ref="D60" si="2">+C60/B60</f>
        <v>0.382299427426721</v>
      </c>
    </row>
    <row r="61" spans="1:4">
      <c r="A61" s="92" t="s">
        <v>109</v>
      </c>
      <c r="B61" s="146" t="s">
        <v>20</v>
      </c>
      <c r="C61" s="146">
        <f>+SUM(C62:C65)</f>
        <v>12345.8</v>
      </c>
      <c r="D61" s="147">
        <v>0</v>
      </c>
    </row>
    <row r="62" spans="1:4">
      <c r="A62" s="92" t="s">
        <v>110</v>
      </c>
      <c r="B62" s="146" t="s">
        <v>20</v>
      </c>
      <c r="C62" s="146">
        <v>105</v>
      </c>
      <c r="D62" s="147">
        <v>0</v>
      </c>
    </row>
    <row r="63" spans="1:4">
      <c r="A63" s="92" t="s">
        <v>111</v>
      </c>
      <c r="B63" s="146" t="s">
        <v>20</v>
      </c>
      <c r="C63" s="146">
        <v>10412.3</v>
      </c>
      <c r="D63" s="147">
        <v>0</v>
      </c>
    </row>
    <row r="64" spans="1:4">
      <c r="A64" s="92" t="s">
        <v>112</v>
      </c>
      <c r="B64" s="146"/>
      <c r="C64" s="146">
        <v>30</v>
      </c>
      <c r="D64" s="147">
        <v>0</v>
      </c>
    </row>
    <row r="65" spans="1:4">
      <c r="A65" s="92" t="s">
        <v>113</v>
      </c>
      <c r="B65" s="146" t="s">
        <v>20</v>
      </c>
      <c r="C65" s="146">
        <v>1798.5</v>
      </c>
      <c r="D65" s="147">
        <v>0</v>
      </c>
    </row>
    <row r="66" spans="1:4">
      <c r="A66" s="92" t="s">
        <v>114</v>
      </c>
      <c r="B66" s="146" t="s">
        <v>20</v>
      </c>
      <c r="C66" s="146">
        <f>+SUM(C67:C71)</f>
        <v>42337.53</v>
      </c>
      <c r="D66" s="147">
        <v>0</v>
      </c>
    </row>
    <row r="67" spans="1:4">
      <c r="A67" s="92" t="s">
        <v>115</v>
      </c>
      <c r="B67" s="146" t="s">
        <v>20</v>
      </c>
      <c r="C67" s="146">
        <v>7414.06</v>
      </c>
      <c r="D67" s="147">
        <v>0</v>
      </c>
    </row>
    <row r="68" spans="1:4">
      <c r="A68" s="92" t="s">
        <v>116</v>
      </c>
      <c r="B68" s="146"/>
      <c r="C68" s="146">
        <v>162.58</v>
      </c>
      <c r="D68" s="147">
        <v>0</v>
      </c>
    </row>
    <row r="69" spans="1:4">
      <c r="A69" s="92" t="s">
        <v>117</v>
      </c>
      <c r="B69" s="146" t="s">
        <v>20</v>
      </c>
      <c r="C69" s="146">
        <v>22735.02</v>
      </c>
      <c r="D69" s="147">
        <v>0</v>
      </c>
    </row>
    <row r="70" spans="1:4">
      <c r="A70" s="92" t="s">
        <v>118</v>
      </c>
      <c r="B70" s="146" t="s">
        <v>20</v>
      </c>
      <c r="C70" s="146">
        <v>11657.87</v>
      </c>
      <c r="D70" s="147">
        <v>0</v>
      </c>
    </row>
    <row r="71" spans="1:4">
      <c r="A71" s="92" t="s">
        <v>119</v>
      </c>
      <c r="B71" s="146" t="s">
        <v>20</v>
      </c>
      <c r="C71" s="146">
        <v>368</v>
      </c>
      <c r="D71" s="147">
        <v>0</v>
      </c>
    </row>
    <row r="72" spans="1:4">
      <c r="A72" s="92" t="s">
        <v>120</v>
      </c>
      <c r="B72" s="146" t="s">
        <v>20</v>
      </c>
      <c r="C72" s="146">
        <f>+SUM(C73:C81)</f>
        <v>373886.88</v>
      </c>
      <c r="D72" s="147">
        <v>0</v>
      </c>
    </row>
    <row r="73" spans="1:4">
      <c r="A73" s="92" t="s">
        <v>121</v>
      </c>
      <c r="B73" s="146" t="s">
        <v>20</v>
      </c>
      <c r="C73" s="146">
        <v>964.55</v>
      </c>
      <c r="D73" s="147">
        <v>0</v>
      </c>
    </row>
    <row r="74" spans="1:4">
      <c r="A74" s="92" t="s">
        <v>122</v>
      </c>
      <c r="B74" s="146" t="s">
        <v>20</v>
      </c>
      <c r="C74" s="146">
        <v>198594.68</v>
      </c>
      <c r="D74" s="147">
        <v>0</v>
      </c>
    </row>
    <row r="75" spans="1:4">
      <c r="A75" s="92" t="s">
        <v>123</v>
      </c>
      <c r="B75" s="146" t="s">
        <v>20</v>
      </c>
      <c r="C75" s="146">
        <v>4075.8</v>
      </c>
      <c r="D75" s="147">
        <v>0</v>
      </c>
    </row>
    <row r="76" spans="1:4">
      <c r="A76" s="92" t="s">
        <v>124</v>
      </c>
      <c r="B76" s="146" t="s">
        <v>20</v>
      </c>
      <c r="C76" s="146">
        <v>6713.32</v>
      </c>
      <c r="D76" s="147">
        <v>0</v>
      </c>
    </row>
    <row r="77" spans="1:4">
      <c r="A77" s="92" t="s">
        <v>125</v>
      </c>
      <c r="B77" s="146"/>
      <c r="C77" s="146">
        <v>200</v>
      </c>
      <c r="D77" s="147">
        <v>0</v>
      </c>
    </row>
    <row r="78" spans="1:4">
      <c r="A78" s="92" t="s">
        <v>126</v>
      </c>
      <c r="B78" s="146" t="s">
        <v>20</v>
      </c>
      <c r="C78" s="146">
        <v>3827.26</v>
      </c>
      <c r="D78" s="147">
        <v>0</v>
      </c>
    </row>
    <row r="79" spans="1:4">
      <c r="A79" s="92" t="s">
        <v>127</v>
      </c>
      <c r="B79" s="146" t="s">
        <v>20</v>
      </c>
      <c r="C79" s="146">
        <v>89102.67</v>
      </c>
      <c r="D79" s="147">
        <v>0</v>
      </c>
    </row>
    <row r="80" spans="1:4">
      <c r="A80" s="92" t="s">
        <v>128</v>
      </c>
      <c r="B80" s="146" t="s">
        <v>20</v>
      </c>
      <c r="C80" s="146">
        <v>6008.6</v>
      </c>
      <c r="D80" s="147">
        <v>0</v>
      </c>
    </row>
    <row r="81" spans="1:4">
      <c r="A81" s="92" t="s">
        <v>129</v>
      </c>
      <c r="B81" s="146" t="s">
        <v>20</v>
      </c>
      <c r="C81" s="146">
        <v>64400</v>
      </c>
      <c r="D81" s="147">
        <v>0</v>
      </c>
    </row>
    <row r="82" spans="1:4">
      <c r="A82" s="92" t="s">
        <v>130</v>
      </c>
      <c r="B82" s="146" t="s">
        <v>20</v>
      </c>
      <c r="C82" s="146">
        <f>+C83+C84</f>
        <v>12426.5</v>
      </c>
      <c r="D82" s="147">
        <v>0</v>
      </c>
    </row>
    <row r="83" spans="1:4">
      <c r="A83" s="92" t="s">
        <v>131</v>
      </c>
      <c r="B83" s="146" t="s">
        <v>20</v>
      </c>
      <c r="C83" s="146">
        <v>0</v>
      </c>
      <c r="D83" s="147">
        <v>0</v>
      </c>
    </row>
    <row r="84" spans="1:4">
      <c r="A84" s="92" t="s">
        <v>132</v>
      </c>
      <c r="B84" s="146"/>
      <c r="C84" s="146">
        <v>12426.5</v>
      </c>
      <c r="D84" s="147">
        <v>0</v>
      </c>
    </row>
    <row r="85" spans="1:4">
      <c r="A85" s="92" t="s">
        <v>133</v>
      </c>
      <c r="B85" s="146" t="s">
        <v>20</v>
      </c>
      <c r="C85" s="146">
        <f>+SUM(C86:C90)</f>
        <v>31525</v>
      </c>
      <c r="D85" s="147">
        <v>0</v>
      </c>
    </row>
    <row r="86" spans="1:4">
      <c r="A86" s="92" t="s">
        <v>134</v>
      </c>
      <c r="B86" s="146" t="s">
        <v>20</v>
      </c>
      <c r="C86" s="146">
        <v>22013.52</v>
      </c>
      <c r="D86" s="147">
        <v>0</v>
      </c>
    </row>
    <row r="87" spans="1:4">
      <c r="A87" s="92" t="s">
        <v>135</v>
      </c>
      <c r="B87" s="146" t="s">
        <v>20</v>
      </c>
      <c r="C87" s="146">
        <v>1473.7</v>
      </c>
      <c r="D87" s="147">
        <v>0</v>
      </c>
    </row>
    <row r="88" spans="1:4">
      <c r="A88" s="92" t="s">
        <v>136</v>
      </c>
      <c r="B88" s="146" t="s">
        <v>20</v>
      </c>
      <c r="C88" s="146">
        <v>1944.76</v>
      </c>
      <c r="D88" s="147">
        <v>0</v>
      </c>
    </row>
    <row r="89" spans="1:4">
      <c r="A89" s="92" t="s">
        <v>137</v>
      </c>
      <c r="B89" s="146" t="s">
        <v>20</v>
      </c>
      <c r="C89" s="146">
        <v>4493.02</v>
      </c>
      <c r="D89" s="147">
        <v>0</v>
      </c>
    </row>
    <row r="90" spans="1:4">
      <c r="A90" s="92" t="s">
        <v>138</v>
      </c>
      <c r="B90" s="146" t="s">
        <v>20</v>
      </c>
      <c r="C90" s="146">
        <v>1600</v>
      </c>
      <c r="D90" s="147">
        <v>0</v>
      </c>
    </row>
    <row r="91" spans="1:4">
      <c r="A91" s="96" t="s">
        <v>139</v>
      </c>
      <c r="B91" s="144">
        <v>12000</v>
      </c>
      <c r="C91" s="144">
        <f>+C92+C94</f>
        <v>1160.27</v>
      </c>
      <c r="D91" s="145">
        <f t="shared" ref="D91" si="3">+C91/B91</f>
        <v>0.0966891666666667</v>
      </c>
    </row>
    <row r="92" spans="1:4">
      <c r="A92" s="92" t="s">
        <v>140</v>
      </c>
      <c r="B92" s="146" t="s">
        <v>20</v>
      </c>
      <c r="C92" s="146">
        <f>+C93</f>
        <v>493.35</v>
      </c>
      <c r="D92" s="147">
        <v>0</v>
      </c>
    </row>
    <row r="93" ht="20.4" spans="1:4">
      <c r="A93" s="117" t="s">
        <v>141</v>
      </c>
      <c r="B93" s="146" t="s">
        <v>20</v>
      </c>
      <c r="C93" s="146">
        <v>493.35</v>
      </c>
      <c r="D93" s="147">
        <v>0</v>
      </c>
    </row>
    <row r="94" spans="1:4">
      <c r="A94" s="92" t="s">
        <v>142</v>
      </c>
      <c r="B94" s="146" t="s">
        <v>20</v>
      </c>
      <c r="C94" s="146">
        <f>+C95+C96</f>
        <v>666.92</v>
      </c>
      <c r="D94" s="147">
        <v>0</v>
      </c>
    </row>
    <row r="95" spans="1:4">
      <c r="A95" s="92" t="s">
        <v>143</v>
      </c>
      <c r="B95" s="146" t="s">
        <v>20</v>
      </c>
      <c r="C95" s="146">
        <v>666.92</v>
      </c>
      <c r="D95" s="147">
        <v>0</v>
      </c>
    </row>
    <row r="96" spans="1:4">
      <c r="A96" s="92" t="s">
        <v>144</v>
      </c>
      <c r="B96" s="146" t="s">
        <v>20</v>
      </c>
      <c r="C96" s="146">
        <v>0</v>
      </c>
      <c r="D96" s="147">
        <v>0</v>
      </c>
    </row>
    <row r="97" spans="1:4">
      <c r="A97" s="96" t="s">
        <v>145</v>
      </c>
      <c r="B97" s="144">
        <v>48000</v>
      </c>
      <c r="C97" s="144">
        <f>+C98+C100</f>
        <v>31555.84</v>
      </c>
      <c r="D97" s="145">
        <f t="shared" ref="D97" si="4">+C97/B97</f>
        <v>0.657413333333333</v>
      </c>
    </row>
    <row r="98" spans="1:4">
      <c r="A98" s="117" t="s">
        <v>146</v>
      </c>
      <c r="B98" s="146" t="s">
        <v>20</v>
      </c>
      <c r="C98" s="146">
        <f>+C99</f>
        <v>5327.18</v>
      </c>
      <c r="D98" s="147">
        <v>0</v>
      </c>
    </row>
    <row r="99" spans="1:4">
      <c r="A99" s="92" t="s">
        <v>147</v>
      </c>
      <c r="B99" s="146" t="s">
        <v>20</v>
      </c>
      <c r="C99" s="146">
        <v>5327.18</v>
      </c>
      <c r="D99" s="147">
        <v>0</v>
      </c>
    </row>
    <row r="100" spans="1:4">
      <c r="A100" s="92" t="s">
        <v>148</v>
      </c>
      <c r="B100" s="146"/>
      <c r="C100" s="146">
        <f>+C101</f>
        <v>26228.66</v>
      </c>
      <c r="D100" s="147">
        <v>0</v>
      </c>
    </row>
    <row r="101" spans="1:4">
      <c r="A101" s="92" t="s">
        <v>149</v>
      </c>
      <c r="B101" s="146"/>
      <c r="C101" s="146">
        <v>26228.66</v>
      </c>
      <c r="D101" s="147">
        <v>0</v>
      </c>
    </row>
    <row r="102" spans="1:4">
      <c r="A102" s="96" t="s">
        <v>150</v>
      </c>
      <c r="B102" s="144">
        <v>40000</v>
      </c>
      <c r="C102" s="144">
        <f>+C103+C106</f>
        <v>132985.18</v>
      </c>
      <c r="D102" s="145">
        <f t="shared" ref="D102" si="5">+C102/B102</f>
        <v>3.3246295</v>
      </c>
    </row>
    <row r="103" spans="1:4">
      <c r="A103" s="92" t="s">
        <v>151</v>
      </c>
      <c r="B103" s="146" t="s">
        <v>20</v>
      </c>
      <c r="C103" s="146">
        <f>+C104+C105</f>
        <v>132985.18</v>
      </c>
      <c r="D103" s="147">
        <v>0</v>
      </c>
    </row>
    <row r="104" spans="1:4">
      <c r="A104" s="92" t="s">
        <v>152</v>
      </c>
      <c r="B104" s="146" t="s">
        <v>20</v>
      </c>
      <c r="C104" s="146">
        <v>120238.67</v>
      </c>
      <c r="D104" s="147">
        <v>0</v>
      </c>
    </row>
    <row r="105" spans="1:4">
      <c r="A105" s="92" t="s">
        <v>153</v>
      </c>
      <c r="B105" s="146" t="s">
        <v>20</v>
      </c>
      <c r="C105" s="146">
        <v>12746.51</v>
      </c>
      <c r="D105" s="147">
        <v>0</v>
      </c>
    </row>
    <row r="106" spans="1:4">
      <c r="A106" s="92" t="s">
        <v>154</v>
      </c>
      <c r="B106" s="146" t="s">
        <v>20</v>
      </c>
      <c r="C106" s="146">
        <f>+C107</f>
        <v>0</v>
      </c>
      <c r="D106" s="147">
        <v>0</v>
      </c>
    </row>
    <row r="107" spans="1:4">
      <c r="A107" s="92" t="s">
        <v>155</v>
      </c>
      <c r="B107" s="146" t="s">
        <v>20</v>
      </c>
      <c r="C107" s="146">
        <v>0</v>
      </c>
      <c r="D107" s="147">
        <v>0</v>
      </c>
    </row>
    <row r="108" spans="1:4">
      <c r="A108" s="98" t="s">
        <v>156</v>
      </c>
      <c r="B108" s="144">
        <v>146500</v>
      </c>
      <c r="C108" s="144">
        <f>+C109</f>
        <v>55553.61</v>
      </c>
      <c r="D108" s="145">
        <f t="shared" ref="D108" si="6">+C108/B108</f>
        <v>0.379205529010239</v>
      </c>
    </row>
    <row r="109" spans="1:4">
      <c r="A109" s="92" t="s">
        <v>157</v>
      </c>
      <c r="B109" s="146" t="s">
        <v>20</v>
      </c>
      <c r="C109" s="146">
        <f>+C110</f>
        <v>55553.61</v>
      </c>
      <c r="D109" s="147">
        <v>0</v>
      </c>
    </row>
    <row r="110" spans="1:4">
      <c r="A110" s="92" t="s">
        <v>158</v>
      </c>
      <c r="B110" s="146" t="s">
        <v>20</v>
      </c>
      <c r="C110" s="146">
        <v>55553.61</v>
      </c>
      <c r="D110" s="147">
        <v>0</v>
      </c>
    </row>
    <row r="111" spans="1:25">
      <c r="A111" s="96" t="s">
        <v>159</v>
      </c>
      <c r="B111" s="144">
        <v>392500</v>
      </c>
      <c r="C111" s="144">
        <f>+C112+C114+C116</f>
        <v>0</v>
      </c>
      <c r="D111" s="145">
        <f t="shared" ref="D111" si="7">+C111/B111</f>
        <v>0</v>
      </c>
      <c r="L111" s="96"/>
      <c r="M111" s="92"/>
      <c r="N111" s="92"/>
      <c r="O111" s="92"/>
      <c r="P111" s="92"/>
      <c r="Q111" s="92"/>
      <c r="R111" s="92"/>
      <c r="S111" s="92"/>
      <c r="T111" s="92"/>
      <c r="U111" s="92"/>
      <c r="V111" s="92"/>
      <c r="W111" s="92"/>
      <c r="X111" s="148"/>
      <c r="Y111" s="92"/>
    </row>
    <row r="112" spans="1:4">
      <c r="A112" s="92" t="s">
        <v>160</v>
      </c>
      <c r="B112" s="146" t="s">
        <v>20</v>
      </c>
      <c r="C112" s="146">
        <f>+C113</f>
        <v>0</v>
      </c>
      <c r="D112" s="147">
        <v>0</v>
      </c>
    </row>
    <row r="113" spans="1:4">
      <c r="A113" s="92" t="s">
        <v>161</v>
      </c>
      <c r="B113" s="146" t="s">
        <v>20</v>
      </c>
      <c r="C113" s="146">
        <v>0</v>
      </c>
      <c r="D113" s="147">
        <v>0</v>
      </c>
    </row>
    <row r="114" spans="1:4">
      <c r="A114" s="92" t="s">
        <v>162</v>
      </c>
      <c r="B114" s="146" t="s">
        <v>20</v>
      </c>
      <c r="C114" s="146">
        <f>+C115</f>
        <v>0</v>
      </c>
      <c r="D114" s="147">
        <v>0</v>
      </c>
    </row>
    <row r="115" spans="1:4">
      <c r="A115" s="92" t="s">
        <v>163</v>
      </c>
      <c r="B115" s="146" t="s">
        <v>20</v>
      </c>
      <c r="C115" s="146">
        <v>0</v>
      </c>
      <c r="D115" s="147">
        <v>0</v>
      </c>
    </row>
    <row r="116" spans="1:4">
      <c r="A116" s="92" t="s">
        <v>164</v>
      </c>
      <c r="B116" s="146" t="s">
        <v>20</v>
      </c>
      <c r="C116" s="146">
        <f>+C117</f>
        <v>0</v>
      </c>
      <c r="D116" s="147">
        <v>0</v>
      </c>
    </row>
    <row r="117" spans="1:4">
      <c r="A117" s="117" t="s">
        <v>165</v>
      </c>
      <c r="B117" s="146" t="s">
        <v>20</v>
      </c>
      <c r="C117" s="146">
        <v>0</v>
      </c>
      <c r="D117" s="147">
        <v>0</v>
      </c>
    </row>
    <row r="118" spans="1:4">
      <c r="A118" s="96" t="s">
        <v>16</v>
      </c>
      <c r="B118" s="141">
        <f>+B119+B120</f>
        <v>1155400</v>
      </c>
      <c r="C118" s="141">
        <f>+C119+C120</f>
        <v>323710.73</v>
      </c>
      <c r="D118" s="142">
        <f>+C118/B118</f>
        <v>0.280172001038601</v>
      </c>
    </row>
    <row r="119" spans="1:4">
      <c r="A119" s="96" t="s">
        <v>166</v>
      </c>
      <c r="B119" s="141">
        <v>19400</v>
      </c>
      <c r="C119" s="141">
        <v>0</v>
      </c>
      <c r="D119" s="145">
        <f t="shared" ref="D119:D120" si="8">+C119/B119</f>
        <v>0</v>
      </c>
    </row>
    <row r="120" spans="1:4">
      <c r="A120" s="96" t="s">
        <v>167</v>
      </c>
      <c r="B120" s="144">
        <v>1136000</v>
      </c>
      <c r="C120" s="144">
        <f>+C121+C125+C130</f>
        <v>323710.73</v>
      </c>
      <c r="D120" s="145">
        <f t="shared" si="8"/>
        <v>0.284956628521127</v>
      </c>
    </row>
    <row r="121" spans="1:4">
      <c r="A121" s="92" t="s">
        <v>168</v>
      </c>
      <c r="B121" s="146" t="s">
        <v>20</v>
      </c>
      <c r="C121" s="146">
        <f>+C122+C123+C124</f>
        <v>314512.45</v>
      </c>
      <c r="D121" s="147">
        <v>0</v>
      </c>
    </row>
    <row r="122" spans="1:4">
      <c r="A122" s="92" t="s">
        <v>169</v>
      </c>
      <c r="B122" s="146"/>
      <c r="C122" s="146">
        <v>60771.13</v>
      </c>
      <c r="D122" s="147">
        <v>0</v>
      </c>
    </row>
    <row r="123" spans="1:4">
      <c r="A123" s="92" t="s">
        <v>170</v>
      </c>
      <c r="B123" s="146"/>
      <c r="C123" s="146">
        <v>253741.32</v>
      </c>
      <c r="D123" s="147">
        <v>0</v>
      </c>
    </row>
    <row r="124" spans="1:4">
      <c r="A124" s="92" t="s">
        <v>171</v>
      </c>
      <c r="B124" s="146" t="s">
        <v>20</v>
      </c>
      <c r="C124" s="146">
        <v>0</v>
      </c>
      <c r="D124" s="147">
        <v>0</v>
      </c>
    </row>
    <row r="125" spans="1:4">
      <c r="A125" s="92" t="s">
        <v>172</v>
      </c>
      <c r="B125" s="146" t="s">
        <v>20</v>
      </c>
      <c r="C125" s="146">
        <f>+SUM(C126:C129)</f>
        <v>2960.78</v>
      </c>
      <c r="D125" s="147">
        <v>0</v>
      </c>
    </row>
    <row r="126" spans="1:4">
      <c r="A126" s="92" t="s">
        <v>173</v>
      </c>
      <c r="B126" s="146" t="s">
        <v>20</v>
      </c>
      <c r="C126" s="146">
        <v>1830.78</v>
      </c>
      <c r="D126" s="147">
        <v>0</v>
      </c>
    </row>
    <row r="127" spans="1:4">
      <c r="A127" s="92" t="s">
        <v>174</v>
      </c>
      <c r="B127" s="146" t="s">
        <v>20</v>
      </c>
      <c r="C127" s="146">
        <v>0</v>
      </c>
      <c r="D127" s="147">
        <v>0</v>
      </c>
    </row>
    <row r="128" spans="1:4">
      <c r="A128" s="92" t="s">
        <v>175</v>
      </c>
      <c r="B128" s="146" t="s">
        <v>20</v>
      </c>
      <c r="C128" s="146">
        <v>1130</v>
      </c>
      <c r="D128" s="147">
        <v>0</v>
      </c>
    </row>
    <row r="129" spans="1:4">
      <c r="A129" s="92" t="s">
        <v>176</v>
      </c>
      <c r="B129" s="146" t="s">
        <v>20</v>
      </c>
      <c r="C129" s="146">
        <v>0</v>
      </c>
      <c r="D129" s="147">
        <v>0</v>
      </c>
    </row>
    <row r="130" spans="1:4">
      <c r="A130" s="92" t="s">
        <v>177</v>
      </c>
      <c r="B130" s="146" t="s">
        <v>20</v>
      </c>
      <c r="C130" s="146">
        <f>+C131</f>
        <v>6237.5</v>
      </c>
      <c r="D130" s="147">
        <v>0</v>
      </c>
    </row>
    <row r="131" spans="1:4">
      <c r="A131" s="92" t="s">
        <v>178</v>
      </c>
      <c r="B131" s="146" t="s">
        <v>20</v>
      </c>
      <c r="C131" s="146">
        <v>6237.5</v>
      </c>
      <c r="D131" s="147">
        <v>0</v>
      </c>
    </row>
    <row r="132" spans="1:4">
      <c r="A132" s="96" t="s">
        <v>179</v>
      </c>
      <c r="B132" s="141">
        <f>+B133</f>
        <v>130000</v>
      </c>
      <c r="C132" s="141">
        <f>+C133</f>
        <v>5500</v>
      </c>
      <c r="D132" s="142">
        <f>+C132/B132</f>
        <v>0.0423076923076923</v>
      </c>
    </row>
    <row r="133" spans="1:4">
      <c r="A133" s="96" t="s">
        <v>180</v>
      </c>
      <c r="B133" s="109">
        <v>130000</v>
      </c>
      <c r="C133" s="141">
        <f>+C134+C148+C152+C159+C168+C171</f>
        <v>5500</v>
      </c>
      <c r="D133" s="142">
        <f>+C133/B133</f>
        <v>0.0423076923076923</v>
      </c>
    </row>
    <row r="134" spans="1:4">
      <c r="A134" s="92" t="s">
        <v>181</v>
      </c>
      <c r="B134" s="111">
        <v>130000</v>
      </c>
      <c r="C134" s="111">
        <f>+C135</f>
        <v>5500</v>
      </c>
      <c r="D134" s="147">
        <v>0</v>
      </c>
    </row>
    <row r="135" spans="1:4">
      <c r="A135" s="92" t="s">
        <v>182</v>
      </c>
      <c r="B135" s="111">
        <v>130000</v>
      </c>
      <c r="C135" s="111">
        <v>5500</v>
      </c>
      <c r="D135" s="147">
        <v>0</v>
      </c>
    </row>
    <row r="136" spans="1:4">
      <c r="A136" s="96" t="s">
        <v>22</v>
      </c>
      <c r="B136" s="141">
        <v>0</v>
      </c>
      <c r="C136" s="141">
        <f>+C137+C140</f>
        <v>0</v>
      </c>
      <c r="D136" s="142" t="e">
        <f>+C136/B136</f>
        <v>#DIV/0!</v>
      </c>
    </row>
    <row r="137" spans="1:4">
      <c r="A137" s="96" t="s">
        <v>183</v>
      </c>
      <c r="B137" s="141">
        <v>0</v>
      </c>
      <c r="C137" s="141">
        <f>+C138</f>
        <v>0</v>
      </c>
      <c r="D137" s="142">
        <v>1</v>
      </c>
    </row>
    <row r="138" spans="1:4">
      <c r="A138" s="97" t="s">
        <v>184</v>
      </c>
      <c r="B138" s="149">
        <v>0</v>
      </c>
      <c r="C138" s="149">
        <f>+C139</f>
        <v>0</v>
      </c>
      <c r="D138" s="150">
        <v>0</v>
      </c>
    </row>
    <row r="139" spans="1:4">
      <c r="A139" s="97" t="s">
        <v>185</v>
      </c>
      <c r="B139" s="149">
        <v>0</v>
      </c>
      <c r="C139" s="149">
        <v>0</v>
      </c>
      <c r="D139" s="150">
        <v>0</v>
      </c>
    </row>
    <row r="140" spans="1:4">
      <c r="A140" s="96" t="s">
        <v>186</v>
      </c>
      <c r="B140" s="109">
        <v>155000</v>
      </c>
      <c r="C140" s="141">
        <f>+C141+C152+C156+C163+C172+C175</f>
        <v>0</v>
      </c>
      <c r="D140" s="142">
        <f>+C140/B140</f>
        <v>0</v>
      </c>
    </row>
    <row r="141" spans="1:4">
      <c r="A141" s="92" t="s">
        <v>187</v>
      </c>
      <c r="B141" s="111">
        <v>155000</v>
      </c>
      <c r="C141" s="111">
        <v>0</v>
      </c>
      <c r="D141" s="147">
        <v>0</v>
      </c>
    </row>
    <row r="142" spans="1:4">
      <c r="A142" s="92" t="s">
        <v>188</v>
      </c>
      <c r="B142" s="111">
        <v>155000</v>
      </c>
      <c r="C142" s="111">
        <v>0</v>
      </c>
      <c r="D142" s="147">
        <v>0</v>
      </c>
    </row>
    <row r="150" spans="1:4">
      <c r="A150" s="96"/>
      <c r="B150" s="151"/>
      <c r="C150" s="151"/>
      <c r="D150" s="152"/>
    </row>
  </sheetData>
  <protectedRanges>
    <protectedRange algorithmName="SHA-512" hashValue="R8frfBQ/MhInQYm+jLEgMwgPwCkrGPIUaxyIFLRSCn/+fIsUU6bmJDax/r7gTh2PEAEvgODYwg0rRRjqSM/oww==" saltValue="tbZzHO5lCNHCDH5y3XGZag==" spinCount="100000" sqref="C10:C13" name="Range1_4"/>
    <protectedRange algorithmName="SHA-512" hashValue="R8frfBQ/MhInQYm+jLEgMwgPwCkrGPIUaxyIFLRSCn/+fIsUU6bmJDax/r7gTh2PEAEvgODYwg0rRRjqSM/oww==" saltValue="tbZzHO5lCNHCDH5y3XGZag==" spinCount="100000" sqref="C43" name="Range1_19"/>
    <protectedRange algorithmName="SHA-512" hashValue="R8frfBQ/MhInQYm+jLEgMwgPwCkrGPIUaxyIFLRSCn/+fIsUU6bmJDax/r7gTh2PEAEvgODYwg0rRRjqSM/oww==" saltValue="tbZzHO5lCNHCDH5y3XGZag==" spinCount="100000" sqref="C49" name="Range1_22"/>
    <protectedRange algorithmName="SHA-512" hashValue="R8frfBQ/MhInQYm+jLEgMwgPwCkrGPIUaxyIFLRSCn/+fIsUU6bmJDax/r7gTh2PEAEvgODYwg0rRRjqSM/oww==" saltValue="tbZzHO5lCNHCDH5y3XGZag==" spinCount="100000" sqref="A119" name="Range1_61"/>
    <protectedRange algorithmName="SHA-512" hashValue="R8frfBQ/MhInQYm+jLEgMwgPwCkrGPIUaxyIFLRSCn/+fIsUU6bmJDax/r7gTh2PEAEvgODYwg0rRRjqSM/oww==" saltValue="tbZzHO5lCNHCDH5y3XGZag==" spinCount="100000" sqref="A133" name="Range1_62"/>
    <protectedRange algorithmName="SHA-512" hashValue="R8frfBQ/MhInQYm+jLEgMwgPwCkrGPIUaxyIFLRSCn/+fIsUU6bmJDax/r7gTh2PEAEvgODYwg0rRRjqSM/oww==" saltValue="tbZzHO5lCNHCDH5y3XGZag==" spinCount="100000" sqref="A140" name="Range1_64"/>
  </protectedRanges>
  <mergeCells count="2">
    <mergeCell ref="L111:W111"/>
    <mergeCell ref="X111:Y111"/>
  </mergeCells>
  <pageMargins left="0.511811023622047" right="0.31496062992126" top="0.748031496062992" bottom="0.748031496062992" header="0.31496062992126" footer="0.31496062992126"/>
  <pageSetup paperSize="9" scale="88" firstPageNumber="3" fitToHeight="0" orientation="portrait" useFirstPageNumber="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opLeftCell="A4" workbookViewId="0">
      <selection activeCell="C25" sqref="C25"/>
    </sheetView>
  </sheetViews>
  <sheetFormatPr defaultColWidth="9" defaultRowHeight="14.4" outlineLevelCol="3"/>
  <cols>
    <col min="1" max="1" width="57.8888888888889" style="90" customWidth="1"/>
    <col min="2" max="3" width="9.11111111111111" style="90" customWidth="1"/>
    <col min="4" max="4" width="8.22222222222222" style="90" customWidth="1"/>
    <col min="5" max="16384" width="8.88888888888889" style="90"/>
  </cols>
  <sheetData>
    <row r="1" s="89" customFormat="1" spans="1:1">
      <c r="A1" s="89" t="s">
        <v>37</v>
      </c>
    </row>
    <row r="2" s="89" customFormat="1"/>
    <row r="3" s="89" customFormat="1" spans="1:1">
      <c r="A3" s="89" t="s">
        <v>38</v>
      </c>
    </row>
    <row r="5" s="122" customFormat="1" ht="36.45" customHeight="1" spans="1:4">
      <c r="A5" s="116" t="s">
        <v>189</v>
      </c>
      <c r="B5" s="116" t="s">
        <v>8</v>
      </c>
      <c r="C5" s="116" t="s">
        <v>9</v>
      </c>
      <c r="D5" s="116" t="s">
        <v>10</v>
      </c>
    </row>
    <row r="6" s="122" customFormat="1" ht="12" spans="1:4">
      <c r="A6" s="123" t="s">
        <v>190</v>
      </c>
      <c r="B6" s="181" t="s">
        <v>55</v>
      </c>
      <c r="C6" s="181" t="s">
        <v>56</v>
      </c>
      <c r="D6" s="181" t="s">
        <v>57</v>
      </c>
    </row>
    <row r="7" s="122" customFormat="1" ht="12" spans="1:4">
      <c r="A7" s="125" t="s">
        <v>21</v>
      </c>
      <c r="B7" s="126">
        <f t="shared" ref="B7:C9" si="0">+B8</f>
        <v>130000</v>
      </c>
      <c r="C7" s="127">
        <f t="shared" si="0"/>
        <v>5500</v>
      </c>
      <c r="D7" s="128">
        <f>+C7/B7</f>
        <v>0.0423076923076923</v>
      </c>
    </row>
    <row r="8" s="122" customFormat="1" ht="12" spans="1:4">
      <c r="A8" s="125" t="s">
        <v>191</v>
      </c>
      <c r="B8" s="129">
        <f t="shared" si="0"/>
        <v>130000</v>
      </c>
      <c r="C8" s="127">
        <f t="shared" si="0"/>
        <v>5500</v>
      </c>
      <c r="D8" s="128">
        <f>+C8/B8</f>
        <v>0.0423076923076923</v>
      </c>
    </row>
    <row r="9" s="122" customFormat="1" ht="29.25" customHeight="1" spans="1:4">
      <c r="A9" s="130" t="s">
        <v>192</v>
      </c>
      <c r="B9" s="131">
        <f t="shared" si="0"/>
        <v>130000</v>
      </c>
      <c r="C9" s="132">
        <f t="shared" si="0"/>
        <v>5500</v>
      </c>
      <c r="D9" s="133">
        <f>+C9/B9</f>
        <v>0.0423076923076923</v>
      </c>
    </row>
    <row r="10" s="122" customFormat="1" ht="12" spans="1:4">
      <c r="A10" s="122" t="s">
        <v>193</v>
      </c>
      <c r="B10" s="131">
        <v>130000</v>
      </c>
      <c r="C10" s="132">
        <v>5500</v>
      </c>
      <c r="D10" s="133">
        <f>+C10/B10</f>
        <v>0.0423076923076923</v>
      </c>
    </row>
    <row r="11" s="122" customFormat="1" ht="12" spans="1:4">
      <c r="A11" s="125" t="s">
        <v>22</v>
      </c>
      <c r="B11" s="126">
        <f>+B15</f>
        <v>155000</v>
      </c>
      <c r="C11" s="126">
        <f>+C12+C15</f>
        <v>0</v>
      </c>
      <c r="D11" s="128">
        <f>+C11/B11</f>
        <v>0</v>
      </c>
    </row>
    <row r="12" s="122" customFormat="1" ht="12" spans="1:4">
      <c r="A12" s="125" t="s">
        <v>183</v>
      </c>
      <c r="B12" s="126">
        <v>0</v>
      </c>
      <c r="C12" s="126">
        <f>+C13</f>
        <v>0</v>
      </c>
      <c r="D12" s="134" t="s">
        <v>194</v>
      </c>
    </row>
    <row r="13" s="122" customFormat="1" ht="12" spans="1:4">
      <c r="A13" s="135" t="s">
        <v>184</v>
      </c>
      <c r="B13" s="136">
        <v>0</v>
      </c>
      <c r="C13" s="136">
        <v>0</v>
      </c>
      <c r="D13" s="134" t="s">
        <v>194</v>
      </c>
    </row>
    <row r="14" s="122" customFormat="1" ht="12" spans="1:4">
      <c r="A14" s="135" t="s">
        <v>185</v>
      </c>
      <c r="B14" s="136">
        <v>0</v>
      </c>
      <c r="C14" s="136">
        <v>0</v>
      </c>
      <c r="D14" s="134" t="s">
        <v>194</v>
      </c>
    </row>
    <row r="15" s="122" customFormat="1" ht="12" spans="1:4">
      <c r="A15" s="125" t="s">
        <v>186</v>
      </c>
      <c r="B15" s="129">
        <f>+B16</f>
        <v>155000</v>
      </c>
      <c r="C15" s="126">
        <v>0</v>
      </c>
      <c r="D15" s="134" t="s">
        <v>194</v>
      </c>
    </row>
    <row r="16" s="122" customFormat="1" ht="12" spans="1:4">
      <c r="A16" s="122" t="s">
        <v>187</v>
      </c>
      <c r="B16" s="131">
        <f>+B17</f>
        <v>155000</v>
      </c>
      <c r="C16" s="131">
        <v>0</v>
      </c>
      <c r="D16" s="134" t="s">
        <v>194</v>
      </c>
    </row>
    <row r="17" s="122" customFormat="1" ht="12" spans="1:4">
      <c r="A17" s="122" t="s">
        <v>188</v>
      </c>
      <c r="B17" s="131">
        <v>155000</v>
      </c>
      <c r="C17" s="131">
        <v>0</v>
      </c>
      <c r="D17" s="134" t="s">
        <v>194</v>
      </c>
    </row>
    <row r="18" s="122" customFormat="1" ht="12" spans="1:4">
      <c r="A18" s="124" t="s">
        <v>195</v>
      </c>
      <c r="B18" s="137">
        <f>+B7-B11</f>
        <v>-25000</v>
      </c>
      <c r="C18" s="137">
        <f>+C7-C11</f>
        <v>5500</v>
      </c>
      <c r="D18" s="138" t="s">
        <v>194</v>
      </c>
    </row>
    <row r="19" s="122" customFormat="1" ht="12"/>
    <row r="20" s="122" customFormat="1" ht="12" spans="1:4">
      <c r="A20" s="125" t="s">
        <v>196</v>
      </c>
      <c r="B20" s="127">
        <v>0</v>
      </c>
      <c r="C20" s="127">
        <v>5500</v>
      </c>
      <c r="D20" s="134" t="s">
        <v>194</v>
      </c>
    </row>
    <row r="21" s="122" customFormat="1" ht="12" spans="1:4">
      <c r="A21" s="125" t="s">
        <v>197</v>
      </c>
      <c r="B21" s="127">
        <v>0</v>
      </c>
      <c r="C21" s="127">
        <v>5500</v>
      </c>
      <c r="D21" s="134" t="s">
        <v>194</v>
      </c>
    </row>
    <row r="22" s="122" customFormat="1" ht="12" spans="1:4">
      <c r="A22" s="124" t="s">
        <v>198</v>
      </c>
      <c r="B22" s="137">
        <v>0</v>
      </c>
      <c r="C22" s="137">
        <f>+C21</f>
        <v>5500</v>
      </c>
      <c r="D22" s="138" t="s">
        <v>194</v>
      </c>
    </row>
  </sheetData>
  <protectedRanges>
    <protectedRange algorithmName="SHA-512" hashValue="R8frfBQ/MhInQYm+jLEgMwgPwCkrGPIUaxyIFLRSCn/+fIsUU6bmJDax/r7gTh2PEAEvgODYwg0rRRjqSM/oww==" saltValue="tbZzHO5lCNHCDH5y3XGZag==" spinCount="100000" sqref="A15" name="Range1_64"/>
  </protectedRanges>
  <pageMargins left="0.511811023622047" right="0.31496062992126" top="0.748031496062992" bottom="0.748031496062992" header="0.31496062992126" footer="0.31496062992126"/>
  <pageSetup paperSize="9" firstPageNumber="10" fitToHeight="0" orientation="landscape" useFirstPageNumber="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opLeftCell="A18" workbookViewId="0">
      <selection activeCell="C39" sqref="C39"/>
    </sheetView>
  </sheetViews>
  <sheetFormatPr defaultColWidth="9" defaultRowHeight="14.4" outlineLevelCol="7"/>
  <cols>
    <col min="1" max="1" width="49.2222222222222" style="92" customWidth="1"/>
    <col min="2" max="3" width="9.55555555555556" style="92" customWidth="1"/>
    <col min="4" max="4" width="6.77777777777778" style="92" customWidth="1"/>
    <col min="5" max="5" width="12" style="92" customWidth="1"/>
    <col min="6" max="6" width="12.8888888888889" style="90" customWidth="1"/>
    <col min="7" max="7" width="10.6666666666667" style="90" customWidth="1"/>
    <col min="8" max="8" width="12.3333333333333" style="90" customWidth="1"/>
    <col min="9" max="16384" width="8.88888888888889" style="90"/>
  </cols>
  <sheetData>
    <row r="1" s="89" customFormat="1" spans="1:1">
      <c r="A1" s="89" t="s">
        <v>199</v>
      </c>
    </row>
    <row r="3" ht="24" spans="1:5">
      <c r="A3" s="94" t="s">
        <v>7</v>
      </c>
      <c r="B3" s="116" t="s">
        <v>8</v>
      </c>
      <c r="C3" s="116" t="s">
        <v>9</v>
      </c>
      <c r="D3" s="116" t="s">
        <v>10</v>
      </c>
      <c r="E3" s="117"/>
    </row>
    <row r="4" spans="1:4">
      <c r="A4" s="94" t="s">
        <v>200</v>
      </c>
      <c r="B4" s="116" t="s">
        <v>55</v>
      </c>
      <c r="C4" s="116" t="s">
        <v>56</v>
      </c>
      <c r="D4" s="116" t="s">
        <v>57</v>
      </c>
    </row>
    <row r="5" spans="1:7">
      <c r="A5" s="118" t="s">
        <v>201</v>
      </c>
      <c r="B5" s="119">
        <f>+B6+B9+B12+B15+B18</f>
        <v>3691100</v>
      </c>
      <c r="C5" s="119">
        <f>+C6+C9+C12+C15+C18</f>
        <v>1088693.44</v>
      </c>
      <c r="D5" s="120">
        <f t="shared" ref="D5:D10" si="0">+C5/B5</f>
        <v>0.294950946872206</v>
      </c>
      <c r="F5" s="121"/>
      <c r="G5" s="24"/>
    </row>
    <row r="6" spans="1:4">
      <c r="A6" s="95" t="s">
        <v>202</v>
      </c>
      <c r="B6" s="103">
        <f>+B7+B8</f>
        <v>1888100</v>
      </c>
      <c r="C6" s="103">
        <f>+C7+C8</f>
        <v>280691.39</v>
      </c>
      <c r="D6" s="104">
        <f t="shared" si="0"/>
        <v>0.148663412954822</v>
      </c>
    </row>
    <row r="7" spans="1:4">
      <c r="A7" s="95" t="s">
        <v>203</v>
      </c>
      <c r="B7" s="103">
        <v>1888100</v>
      </c>
      <c r="C7" s="103">
        <v>280691.39</v>
      </c>
      <c r="D7" s="104">
        <f t="shared" si="0"/>
        <v>0.148663412954822</v>
      </c>
    </row>
    <row r="8" spans="1:4">
      <c r="A8" s="95" t="s">
        <v>204</v>
      </c>
      <c r="B8" s="103">
        <v>0</v>
      </c>
      <c r="C8" s="103">
        <v>0</v>
      </c>
      <c r="D8" s="104"/>
    </row>
    <row r="9" spans="1:4">
      <c r="A9" s="95" t="s">
        <v>205</v>
      </c>
      <c r="B9" s="103">
        <f>+B10+B11</f>
        <v>402500</v>
      </c>
      <c r="C9" s="103">
        <f>+C10+C11</f>
        <v>120001.52</v>
      </c>
      <c r="D9" s="104">
        <f t="shared" si="0"/>
        <v>0.298140422360248</v>
      </c>
    </row>
    <row r="10" spans="1:4">
      <c r="A10" s="95" t="s">
        <v>206</v>
      </c>
      <c r="B10" s="103">
        <v>402500</v>
      </c>
      <c r="C10" s="103">
        <v>120001.52</v>
      </c>
      <c r="D10" s="104">
        <f t="shared" si="0"/>
        <v>0.298140422360248</v>
      </c>
    </row>
    <row r="11" spans="1:4">
      <c r="A11" s="95" t="s">
        <v>207</v>
      </c>
      <c r="B11" s="103">
        <v>0</v>
      </c>
      <c r="C11" s="103">
        <v>0</v>
      </c>
      <c r="D11" s="104"/>
    </row>
    <row r="12" spans="1:4">
      <c r="A12" s="95" t="s">
        <v>208</v>
      </c>
      <c r="B12" s="103">
        <f>+B13+B14</f>
        <v>1134500</v>
      </c>
      <c r="C12" s="103">
        <f>+C13+C14</f>
        <v>687507.18</v>
      </c>
      <c r="D12" s="104">
        <f t="shared" ref="D12:D19" si="1">+C12/B12</f>
        <v>0.606000158660203</v>
      </c>
    </row>
    <row r="13" spans="1:4">
      <c r="A13" s="95" t="s">
        <v>209</v>
      </c>
      <c r="B13" s="103">
        <v>814500</v>
      </c>
      <c r="C13" s="103">
        <v>521924.27</v>
      </c>
      <c r="D13" s="104">
        <f t="shared" si="1"/>
        <v>0.640791000613874</v>
      </c>
    </row>
    <row r="14" spans="1:4">
      <c r="A14" s="95" t="s">
        <v>210</v>
      </c>
      <c r="B14" s="103">
        <v>320000</v>
      </c>
      <c r="C14" s="103">
        <v>165582.91</v>
      </c>
      <c r="D14" s="104">
        <f t="shared" si="1"/>
        <v>0.51744659375</v>
      </c>
    </row>
    <row r="15" spans="1:4">
      <c r="A15" s="95" t="s">
        <v>211</v>
      </c>
      <c r="B15" s="103">
        <f>+B16+B17</f>
        <v>111000</v>
      </c>
      <c r="C15" s="103">
        <f>+C16+C17</f>
        <v>493.35</v>
      </c>
      <c r="D15" s="104">
        <f t="shared" si="1"/>
        <v>0.00444459459459459</v>
      </c>
    </row>
    <row r="16" spans="1:4">
      <c r="A16" s="95" t="s">
        <v>212</v>
      </c>
      <c r="B16" s="103">
        <v>111000</v>
      </c>
      <c r="C16" s="103">
        <v>493.35</v>
      </c>
      <c r="D16" s="104">
        <f t="shared" si="1"/>
        <v>0.00444459459459459</v>
      </c>
    </row>
    <row r="17" spans="1:4">
      <c r="A17" s="95" t="s">
        <v>213</v>
      </c>
      <c r="B17" s="103">
        <v>0</v>
      </c>
      <c r="C17" s="103">
        <v>0</v>
      </c>
      <c r="D17" s="104"/>
    </row>
    <row r="18" spans="1:4">
      <c r="A18" s="95" t="s">
        <v>214</v>
      </c>
      <c r="B18" s="103">
        <f>+B19</f>
        <v>155000</v>
      </c>
      <c r="C18" s="103">
        <v>0</v>
      </c>
      <c r="D18" s="104">
        <f t="shared" si="1"/>
        <v>0</v>
      </c>
    </row>
    <row r="19" spans="1:4">
      <c r="A19" s="95" t="s">
        <v>215</v>
      </c>
      <c r="B19" s="103">
        <v>155000</v>
      </c>
      <c r="C19" s="103">
        <v>0</v>
      </c>
      <c r="D19" s="104">
        <f t="shared" si="1"/>
        <v>0</v>
      </c>
    </row>
    <row r="20" spans="1:4">
      <c r="A20" s="95"/>
      <c r="B20" s="103"/>
      <c r="C20" s="103"/>
      <c r="D20" s="104"/>
    </row>
    <row r="21" spans="1:8">
      <c r="A21" s="118" t="s">
        <v>216</v>
      </c>
      <c r="B21" s="119">
        <f>+B22+B25+B28+B31+B34</f>
        <v>3691100</v>
      </c>
      <c r="C21" s="119">
        <f>+C22+C25+C28+C31+C34</f>
        <v>1264679.13</v>
      </c>
      <c r="D21" s="120">
        <f t="shared" ref="D21:D26" si="2">+C21/B21</f>
        <v>0.342629332719244</v>
      </c>
      <c r="F21" s="121"/>
      <c r="G21" s="24"/>
      <c r="H21" s="24"/>
    </row>
    <row r="22" spans="1:4">
      <c r="A22" s="95" t="s">
        <v>202</v>
      </c>
      <c r="B22" s="103">
        <f>+B23+B24</f>
        <v>1888100</v>
      </c>
      <c r="C22" s="103">
        <f>+C23+C24</f>
        <v>509284.83</v>
      </c>
      <c r="D22" s="104">
        <f t="shared" si="2"/>
        <v>0.269734034214289</v>
      </c>
    </row>
    <row r="23" spans="1:4">
      <c r="A23" s="95" t="s">
        <v>203</v>
      </c>
      <c r="B23" s="103">
        <v>1888100</v>
      </c>
      <c r="C23" s="103">
        <v>509284.83</v>
      </c>
      <c r="D23" s="104">
        <f t="shared" si="2"/>
        <v>0.269734034214289</v>
      </c>
    </row>
    <row r="24" spans="1:4">
      <c r="A24" s="95" t="s">
        <v>204</v>
      </c>
      <c r="B24" s="103">
        <v>0</v>
      </c>
      <c r="C24" s="103">
        <v>0</v>
      </c>
      <c r="D24" s="104"/>
    </row>
    <row r="25" spans="1:4">
      <c r="A25" s="95" t="s">
        <v>205</v>
      </c>
      <c r="B25" s="103">
        <f>+B26+B27</f>
        <v>402500</v>
      </c>
      <c r="C25" s="103">
        <f>+C26+C27</f>
        <v>113051.52</v>
      </c>
      <c r="D25" s="104">
        <f t="shared" si="2"/>
        <v>0.280873341614907</v>
      </c>
    </row>
    <row r="26" spans="1:4">
      <c r="A26" s="95" t="s">
        <v>206</v>
      </c>
      <c r="B26" s="103">
        <v>402500</v>
      </c>
      <c r="C26" s="103">
        <v>113051.52</v>
      </c>
      <c r="D26" s="104">
        <f t="shared" si="2"/>
        <v>0.280873341614907</v>
      </c>
    </row>
    <row r="27" spans="1:4">
      <c r="A27" s="95" t="s">
        <v>207</v>
      </c>
      <c r="B27" s="103">
        <v>0</v>
      </c>
      <c r="C27" s="103">
        <v>0</v>
      </c>
      <c r="D27" s="104"/>
    </row>
    <row r="28" spans="1:4">
      <c r="A28" s="95" t="s">
        <v>208</v>
      </c>
      <c r="B28" s="103">
        <f>+B29+B30</f>
        <v>1134500</v>
      </c>
      <c r="C28" s="103">
        <f>+C29+C30</f>
        <v>641849.43</v>
      </c>
      <c r="D28" s="104">
        <f t="shared" ref="D28:D35" si="3">+C28/B28</f>
        <v>0.565755337152931</v>
      </c>
    </row>
    <row r="29" spans="1:4">
      <c r="A29" s="95" t="s">
        <v>209</v>
      </c>
      <c r="B29" s="103">
        <v>814500</v>
      </c>
      <c r="C29" s="103">
        <v>477438.4</v>
      </c>
      <c r="D29" s="104">
        <f t="shared" si="3"/>
        <v>0.586173603437692</v>
      </c>
    </row>
    <row r="30" spans="1:4">
      <c r="A30" s="95" t="s">
        <v>210</v>
      </c>
      <c r="B30" s="103">
        <v>320000</v>
      </c>
      <c r="C30" s="103">
        <v>164411.03</v>
      </c>
      <c r="D30" s="104">
        <f t="shared" si="3"/>
        <v>0.51378446875</v>
      </c>
    </row>
    <row r="31" spans="1:4">
      <c r="A31" s="95" t="s">
        <v>211</v>
      </c>
      <c r="B31" s="103">
        <f>+B32+B33</f>
        <v>111000</v>
      </c>
      <c r="C31" s="103">
        <f>+C32+C33</f>
        <v>493.35</v>
      </c>
      <c r="D31" s="104">
        <f t="shared" si="3"/>
        <v>0.00444459459459459</v>
      </c>
    </row>
    <row r="32" spans="1:4">
      <c r="A32" s="95" t="s">
        <v>212</v>
      </c>
      <c r="B32" s="103">
        <v>111000</v>
      </c>
      <c r="C32" s="103">
        <v>493.35</v>
      </c>
      <c r="D32" s="104">
        <f t="shared" si="3"/>
        <v>0.00444459459459459</v>
      </c>
    </row>
    <row r="33" spans="1:4">
      <c r="A33" s="95" t="s">
        <v>213</v>
      </c>
      <c r="B33" s="103">
        <v>0</v>
      </c>
      <c r="C33" s="103">
        <v>0</v>
      </c>
      <c r="D33" s="104"/>
    </row>
    <row r="34" spans="1:4">
      <c r="A34" s="95" t="s">
        <v>214</v>
      </c>
      <c r="B34" s="103">
        <f>+B35</f>
        <v>155000</v>
      </c>
      <c r="C34" s="103">
        <v>0</v>
      </c>
      <c r="D34" s="104">
        <f t="shared" si="3"/>
        <v>0</v>
      </c>
    </row>
    <row r="35" spans="1:4">
      <c r="A35" s="95" t="s">
        <v>215</v>
      </c>
      <c r="B35" s="103">
        <v>155000</v>
      </c>
      <c r="C35" s="103">
        <v>0</v>
      </c>
      <c r="D35" s="104">
        <f t="shared" si="3"/>
        <v>0</v>
      </c>
    </row>
    <row r="36" spans="3:3">
      <c r="C36" s="115"/>
    </row>
  </sheetData>
  <pageMargins left="0.708661417322835" right="0.31496062992126" top="0.748031496062992" bottom="0.748031496062992" header="0.31496062992126" footer="0.31496062992126"/>
  <pageSetup paperSize="9" firstPageNumber="7" orientation="landscape" useFirstPageNumber="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opLeftCell="A11" workbookViewId="0">
      <selection activeCell="G32" sqref="G32"/>
    </sheetView>
  </sheetViews>
  <sheetFormatPr defaultColWidth="9" defaultRowHeight="14.4" outlineLevelCol="6"/>
  <cols>
    <col min="1" max="1" width="46.3333333333333" style="92" customWidth="1"/>
    <col min="2" max="2" width="10.7777777777778" style="92" customWidth="1"/>
    <col min="3" max="3" width="9.55555555555556" style="92" customWidth="1"/>
    <col min="4" max="4" width="6.77777777777778" style="92" customWidth="1"/>
    <col min="5" max="5" width="8.88888888888889" style="90"/>
    <col min="6" max="6" width="11.5555555555556" style="90" customWidth="1"/>
    <col min="7" max="16384" width="8.88888888888889" style="90"/>
  </cols>
  <sheetData>
    <row r="1" s="89" customFormat="1" spans="1:4">
      <c r="A1" s="105" t="s">
        <v>36</v>
      </c>
      <c r="B1" s="105"/>
      <c r="C1" s="105"/>
      <c r="D1" s="105"/>
    </row>
    <row r="2" spans="1:1">
      <c r="A2" s="106"/>
    </row>
    <row r="3" ht="31.5" customHeight="1" spans="1:4">
      <c r="A3" s="107" t="s">
        <v>217</v>
      </c>
      <c r="B3" s="100" t="s">
        <v>8</v>
      </c>
      <c r="C3" s="100" t="s">
        <v>9</v>
      </c>
      <c r="D3" s="100" t="s">
        <v>10</v>
      </c>
    </row>
    <row r="4" spans="1:4">
      <c r="A4" s="91" t="s">
        <v>20</v>
      </c>
      <c r="B4" s="100" t="s">
        <v>55</v>
      </c>
      <c r="C4" s="100" t="s">
        <v>56</v>
      </c>
      <c r="D4" s="100" t="s">
        <v>57</v>
      </c>
    </row>
    <row r="5" spans="1:7">
      <c r="A5" s="93" t="s">
        <v>218</v>
      </c>
      <c r="B5" s="101">
        <f>+B6+B10+B12+B18+B20+B22+B26+B28</f>
        <v>3691100</v>
      </c>
      <c r="C5" s="101">
        <f>+C6+C10+C12+C18+C20+C22+C26+C28</f>
        <v>1264679.13</v>
      </c>
      <c r="D5" s="102">
        <f t="shared" ref="D5:D29" si="0">+C5/B5</f>
        <v>0.342629332719244</v>
      </c>
      <c r="F5" s="24"/>
      <c r="G5" s="24"/>
    </row>
    <row r="6" spans="1:4">
      <c r="A6" s="108" t="s">
        <v>219</v>
      </c>
      <c r="B6" s="109">
        <f>+SUM(B7:B9)</f>
        <v>1242900</v>
      </c>
      <c r="C6" s="109">
        <f>+SUM(C7:C9)</f>
        <v>427756.13</v>
      </c>
      <c r="D6" s="110">
        <f t="shared" si="0"/>
        <v>0.344159731273634</v>
      </c>
    </row>
    <row r="7" customHeight="1" spans="1:4">
      <c r="A7" s="97" t="s">
        <v>220</v>
      </c>
      <c r="B7" s="111">
        <v>13500</v>
      </c>
      <c r="C7" s="112">
        <v>3095.83</v>
      </c>
      <c r="D7" s="110">
        <f t="shared" si="0"/>
        <v>0.229320740740741</v>
      </c>
    </row>
    <row r="8" spans="1:4">
      <c r="A8" s="97" t="s">
        <v>221</v>
      </c>
      <c r="B8" s="111">
        <v>873900</v>
      </c>
      <c r="C8" s="112">
        <v>252844.41</v>
      </c>
      <c r="D8" s="110">
        <f t="shared" si="0"/>
        <v>0.289328767593546</v>
      </c>
    </row>
    <row r="9" spans="1:4">
      <c r="A9" s="97" t="s">
        <v>222</v>
      </c>
      <c r="B9" s="111">
        <v>355500</v>
      </c>
      <c r="C9" s="112">
        <v>171815.89</v>
      </c>
      <c r="D9" s="110">
        <f t="shared" si="0"/>
        <v>0.48330770745429</v>
      </c>
    </row>
    <row r="10" spans="1:4">
      <c r="A10" s="108" t="s">
        <v>223</v>
      </c>
      <c r="B10" s="109">
        <f>+B11</f>
        <v>88400</v>
      </c>
      <c r="C10" s="109">
        <f>+C11</f>
        <v>13687.7</v>
      </c>
      <c r="D10" s="110">
        <f t="shared" si="0"/>
        <v>0.154838235294118</v>
      </c>
    </row>
    <row r="11" spans="1:4">
      <c r="A11" s="97" t="s">
        <v>224</v>
      </c>
      <c r="B11" s="111">
        <v>88400</v>
      </c>
      <c r="C11" s="112">
        <v>13687.7</v>
      </c>
      <c r="D11" s="110">
        <f t="shared" si="0"/>
        <v>0.154838235294118</v>
      </c>
    </row>
    <row r="12" spans="1:4">
      <c r="A12" s="108" t="s">
        <v>225</v>
      </c>
      <c r="B12" s="109">
        <f>+SUM(B13:B17)</f>
        <v>1448000</v>
      </c>
      <c r="C12" s="109">
        <f>+SUM(C13:C17)</f>
        <v>546820.35</v>
      </c>
      <c r="D12" s="110">
        <f t="shared" si="0"/>
        <v>0.377638363259668</v>
      </c>
    </row>
    <row r="13" spans="1:4">
      <c r="A13" s="97" t="s">
        <v>226</v>
      </c>
      <c r="B13" s="111">
        <v>438000</v>
      </c>
      <c r="C13" s="112">
        <v>260204.8</v>
      </c>
      <c r="D13" s="110">
        <f t="shared" si="0"/>
        <v>0.594074885844749</v>
      </c>
    </row>
    <row r="14" spans="1:4">
      <c r="A14" s="113" t="s">
        <v>227</v>
      </c>
      <c r="B14" s="111">
        <v>215000</v>
      </c>
      <c r="C14" s="112">
        <v>41062.14</v>
      </c>
      <c r="D14" s="110">
        <f t="shared" si="0"/>
        <v>0.190986697674419</v>
      </c>
    </row>
    <row r="15" spans="1:4">
      <c r="A15" s="97" t="s">
        <v>228</v>
      </c>
      <c r="B15" s="111">
        <v>309000</v>
      </c>
      <c r="C15" s="112">
        <v>175173.19</v>
      </c>
      <c r="D15" s="110">
        <f t="shared" si="0"/>
        <v>0.566903527508091</v>
      </c>
    </row>
    <row r="16" spans="1:4">
      <c r="A16" s="97" t="s">
        <v>229</v>
      </c>
      <c r="B16" s="111">
        <v>341000</v>
      </c>
      <c r="C16" s="112">
        <v>68048.62</v>
      </c>
      <c r="D16" s="110">
        <f t="shared" si="0"/>
        <v>0.199556070381232</v>
      </c>
    </row>
    <row r="17" spans="1:4">
      <c r="A17" s="97" t="s">
        <v>230</v>
      </c>
      <c r="B17" s="111">
        <v>145000</v>
      </c>
      <c r="C17" s="112">
        <v>2331.6</v>
      </c>
      <c r="D17" s="110">
        <f t="shared" si="0"/>
        <v>0.01608</v>
      </c>
    </row>
    <row r="18" spans="1:4">
      <c r="A18" s="108" t="s">
        <v>231</v>
      </c>
      <c r="B18" s="114">
        <f>+B19</f>
        <v>131400</v>
      </c>
      <c r="C18" s="114">
        <f>+C19</f>
        <v>32852.06</v>
      </c>
      <c r="D18" s="110">
        <f t="shared" si="0"/>
        <v>0.250015677321157</v>
      </c>
    </row>
    <row r="19" spans="1:4">
      <c r="A19" s="113" t="s">
        <v>232</v>
      </c>
      <c r="B19" s="111">
        <v>131400</v>
      </c>
      <c r="C19" s="112">
        <v>32852.06</v>
      </c>
      <c r="D19" s="110">
        <f t="shared" si="0"/>
        <v>0.250015677321157</v>
      </c>
    </row>
    <row r="20" spans="1:4">
      <c r="A20" s="108" t="s">
        <v>233</v>
      </c>
      <c r="B20" s="114">
        <f>+B21</f>
        <v>140000</v>
      </c>
      <c r="C20" s="114">
        <f>+C21</f>
        <v>61601.34</v>
      </c>
      <c r="D20" s="110">
        <f t="shared" si="0"/>
        <v>0.440009571428571</v>
      </c>
    </row>
    <row r="21" spans="1:4">
      <c r="A21" s="113" t="s">
        <v>234</v>
      </c>
      <c r="B21" s="111">
        <v>140000</v>
      </c>
      <c r="C21" s="112">
        <v>61601.34</v>
      </c>
      <c r="D21" s="110">
        <f t="shared" si="0"/>
        <v>0.440009571428571</v>
      </c>
    </row>
    <row r="22" spans="1:4">
      <c r="A22" s="108" t="s">
        <v>235</v>
      </c>
      <c r="B22" s="114">
        <f>+SUM(B23:B25)</f>
        <v>149900</v>
      </c>
      <c r="C22" s="114">
        <f>+SUM(C23:C25)</f>
        <v>28748.41</v>
      </c>
      <c r="D22" s="110">
        <f t="shared" si="0"/>
        <v>0.191783922615077</v>
      </c>
    </row>
    <row r="23" spans="1:4">
      <c r="A23" s="97" t="s">
        <v>236</v>
      </c>
      <c r="B23" s="111">
        <v>103400</v>
      </c>
      <c r="C23" s="112">
        <v>14327.75</v>
      </c>
      <c r="D23" s="110">
        <f t="shared" si="0"/>
        <v>0.138566247582205</v>
      </c>
    </row>
    <row r="24" spans="1:4">
      <c r="A24" s="97" t="s">
        <v>237</v>
      </c>
      <c r="B24" s="111">
        <v>10000</v>
      </c>
      <c r="C24" s="112">
        <v>900</v>
      </c>
      <c r="D24" s="110">
        <f t="shared" si="0"/>
        <v>0.09</v>
      </c>
    </row>
    <row r="25" spans="1:4">
      <c r="A25" s="97" t="s">
        <v>238</v>
      </c>
      <c r="B25" s="111">
        <v>36500</v>
      </c>
      <c r="C25" s="112">
        <v>13520.66</v>
      </c>
      <c r="D25" s="110">
        <f t="shared" si="0"/>
        <v>0.37042904109589</v>
      </c>
    </row>
    <row r="26" spans="1:4">
      <c r="A26" s="108" t="s">
        <v>239</v>
      </c>
      <c r="B26" s="114">
        <f>+B27</f>
        <v>403000</v>
      </c>
      <c r="C26" s="114">
        <f>+C27</f>
        <v>129339.37</v>
      </c>
      <c r="D26" s="110">
        <f t="shared" si="0"/>
        <v>0.320941364764268</v>
      </c>
    </row>
    <row r="27" spans="1:4">
      <c r="A27" s="97" t="s">
        <v>240</v>
      </c>
      <c r="B27" s="111">
        <v>403000</v>
      </c>
      <c r="C27" s="112">
        <v>129339.37</v>
      </c>
      <c r="D27" s="110">
        <f t="shared" si="0"/>
        <v>0.320941364764268</v>
      </c>
    </row>
    <row r="28" spans="1:4">
      <c r="A28" s="108" t="s">
        <v>241</v>
      </c>
      <c r="B28" s="114">
        <f>+B29</f>
        <v>87500</v>
      </c>
      <c r="C28" s="114">
        <f>+C29</f>
        <v>23873.77</v>
      </c>
      <c r="D28" s="110">
        <f t="shared" si="0"/>
        <v>0.272843085714286</v>
      </c>
    </row>
    <row r="29" spans="1:4">
      <c r="A29" s="97" t="s">
        <v>242</v>
      </c>
      <c r="B29" s="111">
        <v>87500</v>
      </c>
      <c r="C29" s="112">
        <v>23873.77</v>
      </c>
      <c r="D29" s="110">
        <f t="shared" si="0"/>
        <v>0.272843085714286</v>
      </c>
    </row>
    <row r="33" spans="3:3">
      <c r="C33" s="115"/>
    </row>
  </sheetData>
  <pageMargins left="0.511811023622047" right="0.31496062992126" top="0.748031496062992" bottom="0.748031496062992" header="0.31496062992126" footer="0.31496062992126"/>
  <pageSetup paperSize="9" firstPageNumber="9" fitToHeight="0" orientation="portrait" useFirstPageNumber="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J7" sqref="J7"/>
    </sheetView>
  </sheetViews>
  <sheetFormatPr defaultColWidth="9" defaultRowHeight="14.4"/>
  <cols>
    <col min="1" max="1" width="15.1111111111111" style="90" customWidth="1"/>
    <col min="2" max="2" width="34" style="90" customWidth="1"/>
    <col min="3" max="8" width="9.11111111111111" style="90" hidden="1" customWidth="1"/>
    <col min="9" max="9" width="10.8888888888889" style="90" customWidth="1"/>
    <col min="10" max="10" width="9.55555555555556" style="90" customWidth="1"/>
    <col min="11" max="11" width="7.22222222222222" style="90" customWidth="1"/>
    <col min="12" max="12" width="8.88888888888889" style="90"/>
    <col min="13" max="13" width="11.5555555555556" style="90" customWidth="1"/>
    <col min="14" max="16384" width="8.88888888888889" style="90"/>
  </cols>
  <sheetData>
    <row r="1" s="88" customFormat="1" ht="15.6" spans="1:1">
      <c r="A1" s="88" t="s">
        <v>40</v>
      </c>
    </row>
    <row r="2" s="89" customFormat="1"/>
    <row r="3" s="89" customFormat="1" spans="1:1">
      <c r="A3" s="89" t="s">
        <v>41</v>
      </c>
    </row>
    <row r="5" ht="24" spans="1:11">
      <c r="A5" s="91" t="s">
        <v>243</v>
      </c>
      <c r="B5" s="91" t="s">
        <v>244</v>
      </c>
      <c r="C5" s="92"/>
      <c r="D5" s="92"/>
      <c r="E5" s="92"/>
      <c r="F5" s="92"/>
      <c r="G5" s="92"/>
      <c r="H5" s="92"/>
      <c r="I5" s="100" t="s">
        <v>8</v>
      </c>
      <c r="J5" s="100" t="s">
        <v>9</v>
      </c>
      <c r="K5" s="100" t="s">
        <v>10</v>
      </c>
    </row>
    <row r="6" spans="1:11">
      <c r="A6" s="91" t="s">
        <v>20</v>
      </c>
      <c r="B6" s="91" t="s">
        <v>20</v>
      </c>
      <c r="C6" s="92"/>
      <c r="D6" s="92"/>
      <c r="E6" s="92"/>
      <c r="F6" s="92"/>
      <c r="G6" s="92"/>
      <c r="H6" s="92"/>
      <c r="I6" s="100" t="s">
        <v>55</v>
      </c>
      <c r="J6" s="100" t="s">
        <v>56</v>
      </c>
      <c r="K6" s="100" t="s">
        <v>57</v>
      </c>
    </row>
    <row r="7" spans="1:14">
      <c r="A7" s="93" t="s">
        <v>20</v>
      </c>
      <c r="B7" s="94" t="s">
        <v>245</v>
      </c>
      <c r="C7" s="92"/>
      <c r="D7" s="92"/>
      <c r="E7" s="92"/>
      <c r="F7" s="92"/>
      <c r="G7" s="92"/>
      <c r="H7" s="92"/>
      <c r="I7" s="101">
        <f>+I8+I10</f>
        <v>3691100</v>
      </c>
      <c r="J7" s="101">
        <f>+J8+J10</f>
        <v>1264679.13</v>
      </c>
      <c r="K7" s="102">
        <f>+J7/I7</f>
        <v>0.342629332719244</v>
      </c>
      <c r="M7" s="24"/>
      <c r="N7" s="24"/>
    </row>
    <row r="8" spans="1:11">
      <c r="A8" s="95" t="s">
        <v>246</v>
      </c>
      <c r="B8" s="96" t="s">
        <v>247</v>
      </c>
      <c r="C8" s="97"/>
      <c r="D8" s="97"/>
      <c r="E8" s="97"/>
      <c r="F8" s="97"/>
      <c r="G8" s="97"/>
      <c r="H8" s="97"/>
      <c r="I8" s="103">
        <v>13500</v>
      </c>
      <c r="J8" s="103">
        <v>3095.83</v>
      </c>
      <c r="K8" s="104">
        <f>+J8/I8</f>
        <v>0.229320740740741</v>
      </c>
    </row>
    <row r="9" spans="1:11">
      <c r="A9" s="95" t="s">
        <v>248</v>
      </c>
      <c r="B9" s="96" t="s">
        <v>247</v>
      </c>
      <c r="C9" s="97"/>
      <c r="D9" s="97"/>
      <c r="E9" s="97"/>
      <c r="F9" s="97"/>
      <c r="G9" s="97"/>
      <c r="H9" s="97"/>
      <c r="I9" s="103">
        <v>13500</v>
      </c>
      <c r="J9" s="103">
        <v>3095.83</v>
      </c>
      <c r="K9" s="104">
        <f>+J9/I9</f>
        <v>0.229320740740741</v>
      </c>
    </row>
    <row r="10" spans="1:11">
      <c r="A10" s="95" t="s">
        <v>249</v>
      </c>
      <c r="B10" s="98" t="s">
        <v>250</v>
      </c>
      <c r="C10" s="99"/>
      <c r="D10" s="99"/>
      <c r="E10" s="99"/>
      <c r="F10" s="99"/>
      <c r="G10" s="99"/>
      <c r="H10" s="99"/>
      <c r="I10" s="103">
        <v>3677600</v>
      </c>
      <c r="J10" s="103">
        <v>1261583.3</v>
      </c>
      <c r="K10" s="104">
        <f>+J10/I10</f>
        <v>0.343045274091799</v>
      </c>
    </row>
    <row r="11" spans="1:11">
      <c r="A11" s="95" t="s">
        <v>251</v>
      </c>
      <c r="B11" s="98" t="s">
        <v>250</v>
      </c>
      <c r="C11" s="99"/>
      <c r="D11" s="99"/>
      <c r="E11" s="99"/>
      <c r="F11" s="99"/>
      <c r="G11" s="99"/>
      <c r="H11" s="99"/>
      <c r="I11" s="103">
        <v>3677600</v>
      </c>
      <c r="J11" s="103">
        <v>1261583.3</v>
      </c>
      <c r="K11" s="104">
        <f>+J11/I11</f>
        <v>0.343045274091799</v>
      </c>
    </row>
  </sheetData>
  <pageMargins left="0.708661417322835" right="0.708661417322835" top="0.748031496062992" bottom="0.748031496062992" header="0.31496062992126" footer="0.31496062992126"/>
  <pageSetup paperSize="9" firstPageNumber="11" orientation="landscape" useFirstPageNumber="1"/>
  <headerFoot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149998474074526"/>
    <pageSetUpPr fitToPage="1"/>
  </sheetPr>
  <dimension ref="A1:K226"/>
  <sheetViews>
    <sheetView workbookViewId="0">
      <pane ySplit="5" topLeftCell="A6" activePane="bottomLeft" state="frozen"/>
      <selection/>
      <selection pane="bottomLeft" activeCell="A21" sqref="A21"/>
    </sheetView>
  </sheetViews>
  <sheetFormatPr defaultColWidth="9" defaultRowHeight="14.4"/>
  <cols>
    <col min="1" max="1" width="26.3333333333333" style="6" customWidth="1"/>
    <col min="2" max="2" width="3.88888888888889" style="7" customWidth="1"/>
    <col min="3" max="3" width="1.44444444444444" style="7" customWidth="1"/>
    <col min="4" max="5" width="4.66666666666667" style="7" customWidth="1"/>
    <col min="6" max="6" width="67.5555555555556" style="8" customWidth="1"/>
    <col min="7" max="7" width="16.3333333333333" style="9" customWidth="1"/>
    <col min="8" max="8" width="15" style="8" customWidth="1"/>
    <col min="9" max="9" width="25.4444444444444" style="8" customWidth="1"/>
    <col min="10" max="10" width="8.88888888888889" style="10"/>
    <col min="11" max="239" width="8.88888888888889" style="8"/>
    <col min="240" max="240" width="2.88888888888889" style="8" customWidth="1"/>
    <col min="241" max="242" width="3.88888888888889" style="8" customWidth="1"/>
    <col min="243" max="243" width="1.44444444444444" style="8" customWidth="1"/>
    <col min="244" max="245" width="4.66666666666667" style="8" customWidth="1"/>
    <col min="246" max="246" width="67.5555555555556" style="8" customWidth="1"/>
    <col min="247" max="249" width="9" style="8" hidden="1" customWidth="1"/>
    <col min="250" max="251" width="19" style="8" customWidth="1"/>
    <col min="252" max="252" width="10" style="8" customWidth="1"/>
    <col min="253" max="253" width="16.3333333333333" style="8" customWidth="1"/>
    <col min="254" max="254" width="11.6666666666667" style="8" customWidth="1"/>
    <col min="255" max="255" width="12.5555555555556" style="8" customWidth="1"/>
    <col min="256" max="256" width="9.88888888888889" style="8" customWidth="1"/>
    <col min="257" max="258" width="16.5555555555556" style="8" customWidth="1"/>
    <col min="259" max="495" width="8.88888888888889" style="8"/>
    <col min="496" max="496" width="2.88888888888889" style="8" customWidth="1"/>
    <col min="497" max="498" width="3.88888888888889" style="8" customWidth="1"/>
    <col min="499" max="499" width="1.44444444444444" style="8" customWidth="1"/>
    <col min="500" max="501" width="4.66666666666667" style="8" customWidth="1"/>
    <col min="502" max="502" width="67.5555555555556" style="8" customWidth="1"/>
    <col min="503" max="505" width="9" style="8" hidden="1" customWidth="1"/>
    <col min="506" max="507" width="19" style="8" customWidth="1"/>
    <col min="508" max="508" width="10" style="8" customWidth="1"/>
    <col min="509" max="509" width="16.3333333333333" style="8" customWidth="1"/>
    <col min="510" max="510" width="11.6666666666667" style="8" customWidth="1"/>
    <col min="511" max="511" width="12.5555555555556" style="8" customWidth="1"/>
    <col min="512" max="512" width="9.88888888888889" style="8" customWidth="1"/>
    <col min="513" max="514" width="16.5555555555556" style="8" customWidth="1"/>
    <col min="515" max="751" width="8.88888888888889" style="8"/>
    <col min="752" max="752" width="2.88888888888889" style="8" customWidth="1"/>
    <col min="753" max="754" width="3.88888888888889" style="8" customWidth="1"/>
    <col min="755" max="755" width="1.44444444444444" style="8" customWidth="1"/>
    <col min="756" max="757" width="4.66666666666667" style="8" customWidth="1"/>
    <col min="758" max="758" width="67.5555555555556" style="8" customWidth="1"/>
    <col min="759" max="761" width="9" style="8" hidden="1" customWidth="1"/>
    <col min="762" max="763" width="19" style="8" customWidth="1"/>
    <col min="764" max="764" width="10" style="8" customWidth="1"/>
    <col min="765" max="765" width="16.3333333333333" style="8" customWidth="1"/>
    <col min="766" max="766" width="11.6666666666667" style="8" customWidth="1"/>
    <col min="767" max="767" width="12.5555555555556" style="8" customWidth="1"/>
    <col min="768" max="768" width="9.88888888888889" style="8" customWidth="1"/>
    <col min="769" max="770" width="16.5555555555556" style="8" customWidth="1"/>
    <col min="771" max="1007" width="8.88888888888889" style="8"/>
    <col min="1008" max="1008" width="2.88888888888889" style="8" customWidth="1"/>
    <col min="1009" max="1010" width="3.88888888888889" style="8" customWidth="1"/>
    <col min="1011" max="1011" width="1.44444444444444" style="8" customWidth="1"/>
    <col min="1012" max="1013" width="4.66666666666667" style="8" customWidth="1"/>
    <col min="1014" max="1014" width="67.5555555555556" style="8" customWidth="1"/>
    <col min="1015" max="1017" width="9" style="8" hidden="1" customWidth="1"/>
    <col min="1018" max="1019" width="19" style="8" customWidth="1"/>
    <col min="1020" max="1020" width="10" style="8" customWidth="1"/>
    <col min="1021" max="1021" width="16.3333333333333" style="8" customWidth="1"/>
    <col min="1022" max="1022" width="11.6666666666667" style="8" customWidth="1"/>
    <col min="1023" max="1023" width="12.5555555555556" style="8" customWidth="1"/>
    <col min="1024" max="1024" width="9.88888888888889" style="8" customWidth="1"/>
    <col min="1025" max="1026" width="16.5555555555556" style="8" customWidth="1"/>
    <col min="1027" max="1263" width="8.88888888888889" style="8"/>
    <col min="1264" max="1264" width="2.88888888888889" style="8" customWidth="1"/>
    <col min="1265" max="1266" width="3.88888888888889" style="8" customWidth="1"/>
    <col min="1267" max="1267" width="1.44444444444444" style="8" customWidth="1"/>
    <col min="1268" max="1269" width="4.66666666666667" style="8" customWidth="1"/>
    <col min="1270" max="1270" width="67.5555555555556" style="8" customWidth="1"/>
    <col min="1271" max="1273" width="9" style="8" hidden="1" customWidth="1"/>
    <col min="1274" max="1275" width="19" style="8" customWidth="1"/>
    <col min="1276" max="1276" width="10" style="8" customWidth="1"/>
    <col min="1277" max="1277" width="16.3333333333333" style="8" customWidth="1"/>
    <col min="1278" max="1278" width="11.6666666666667" style="8" customWidth="1"/>
    <col min="1279" max="1279" width="12.5555555555556" style="8" customWidth="1"/>
    <col min="1280" max="1280" width="9.88888888888889" style="8" customWidth="1"/>
    <col min="1281" max="1282" width="16.5555555555556" style="8" customWidth="1"/>
    <col min="1283" max="1519" width="8.88888888888889" style="8"/>
    <col min="1520" max="1520" width="2.88888888888889" style="8" customWidth="1"/>
    <col min="1521" max="1522" width="3.88888888888889" style="8" customWidth="1"/>
    <col min="1523" max="1523" width="1.44444444444444" style="8" customWidth="1"/>
    <col min="1524" max="1525" width="4.66666666666667" style="8" customWidth="1"/>
    <col min="1526" max="1526" width="67.5555555555556" style="8" customWidth="1"/>
    <col min="1527" max="1529" width="9" style="8" hidden="1" customWidth="1"/>
    <col min="1530" max="1531" width="19" style="8" customWidth="1"/>
    <col min="1532" max="1532" width="10" style="8" customWidth="1"/>
    <col min="1533" max="1533" width="16.3333333333333" style="8" customWidth="1"/>
    <col min="1534" max="1534" width="11.6666666666667" style="8" customWidth="1"/>
    <col min="1535" max="1535" width="12.5555555555556" style="8" customWidth="1"/>
    <col min="1536" max="1536" width="9.88888888888889" style="8" customWidth="1"/>
    <col min="1537" max="1538" width="16.5555555555556" style="8" customWidth="1"/>
    <col min="1539" max="1775" width="8.88888888888889" style="8"/>
    <col min="1776" max="1776" width="2.88888888888889" style="8" customWidth="1"/>
    <col min="1777" max="1778" width="3.88888888888889" style="8" customWidth="1"/>
    <col min="1779" max="1779" width="1.44444444444444" style="8" customWidth="1"/>
    <col min="1780" max="1781" width="4.66666666666667" style="8" customWidth="1"/>
    <col min="1782" max="1782" width="67.5555555555556" style="8" customWidth="1"/>
    <col min="1783" max="1785" width="9" style="8" hidden="1" customWidth="1"/>
    <col min="1786" max="1787" width="19" style="8" customWidth="1"/>
    <col min="1788" max="1788" width="10" style="8" customWidth="1"/>
    <col min="1789" max="1789" width="16.3333333333333" style="8" customWidth="1"/>
    <col min="1790" max="1790" width="11.6666666666667" style="8" customWidth="1"/>
    <col min="1791" max="1791" width="12.5555555555556" style="8" customWidth="1"/>
    <col min="1792" max="1792" width="9.88888888888889" style="8" customWidth="1"/>
    <col min="1793" max="1794" width="16.5555555555556" style="8" customWidth="1"/>
    <col min="1795" max="2031" width="8.88888888888889" style="8"/>
    <col min="2032" max="2032" width="2.88888888888889" style="8" customWidth="1"/>
    <col min="2033" max="2034" width="3.88888888888889" style="8" customWidth="1"/>
    <col min="2035" max="2035" width="1.44444444444444" style="8" customWidth="1"/>
    <col min="2036" max="2037" width="4.66666666666667" style="8" customWidth="1"/>
    <col min="2038" max="2038" width="67.5555555555556" style="8" customWidth="1"/>
    <col min="2039" max="2041" width="9" style="8" hidden="1" customWidth="1"/>
    <col min="2042" max="2043" width="19" style="8" customWidth="1"/>
    <col min="2044" max="2044" width="10" style="8" customWidth="1"/>
    <col min="2045" max="2045" width="16.3333333333333" style="8" customWidth="1"/>
    <col min="2046" max="2046" width="11.6666666666667" style="8" customWidth="1"/>
    <col min="2047" max="2047" width="12.5555555555556" style="8" customWidth="1"/>
    <col min="2048" max="2048" width="9.88888888888889" style="8" customWidth="1"/>
    <col min="2049" max="2050" width="16.5555555555556" style="8" customWidth="1"/>
    <col min="2051" max="2287" width="8.88888888888889" style="8"/>
    <col min="2288" max="2288" width="2.88888888888889" style="8" customWidth="1"/>
    <col min="2289" max="2290" width="3.88888888888889" style="8" customWidth="1"/>
    <col min="2291" max="2291" width="1.44444444444444" style="8" customWidth="1"/>
    <col min="2292" max="2293" width="4.66666666666667" style="8" customWidth="1"/>
    <col min="2294" max="2294" width="67.5555555555556" style="8" customWidth="1"/>
    <col min="2295" max="2297" width="9" style="8" hidden="1" customWidth="1"/>
    <col min="2298" max="2299" width="19" style="8" customWidth="1"/>
    <col min="2300" max="2300" width="10" style="8" customWidth="1"/>
    <col min="2301" max="2301" width="16.3333333333333" style="8" customWidth="1"/>
    <col min="2302" max="2302" width="11.6666666666667" style="8" customWidth="1"/>
    <col min="2303" max="2303" width="12.5555555555556" style="8" customWidth="1"/>
    <col min="2304" max="2304" width="9.88888888888889" style="8" customWidth="1"/>
    <col min="2305" max="2306" width="16.5555555555556" style="8" customWidth="1"/>
    <col min="2307" max="2543" width="8.88888888888889" style="8"/>
    <col min="2544" max="2544" width="2.88888888888889" style="8" customWidth="1"/>
    <col min="2545" max="2546" width="3.88888888888889" style="8" customWidth="1"/>
    <col min="2547" max="2547" width="1.44444444444444" style="8" customWidth="1"/>
    <col min="2548" max="2549" width="4.66666666666667" style="8" customWidth="1"/>
    <col min="2550" max="2550" width="67.5555555555556" style="8" customWidth="1"/>
    <col min="2551" max="2553" width="9" style="8" hidden="1" customWidth="1"/>
    <col min="2554" max="2555" width="19" style="8" customWidth="1"/>
    <col min="2556" max="2556" width="10" style="8" customWidth="1"/>
    <col min="2557" max="2557" width="16.3333333333333" style="8" customWidth="1"/>
    <col min="2558" max="2558" width="11.6666666666667" style="8" customWidth="1"/>
    <col min="2559" max="2559" width="12.5555555555556" style="8" customWidth="1"/>
    <col min="2560" max="2560" width="9.88888888888889" style="8" customWidth="1"/>
    <col min="2561" max="2562" width="16.5555555555556" style="8" customWidth="1"/>
    <col min="2563" max="2799" width="8.88888888888889" style="8"/>
    <col min="2800" max="2800" width="2.88888888888889" style="8" customWidth="1"/>
    <col min="2801" max="2802" width="3.88888888888889" style="8" customWidth="1"/>
    <col min="2803" max="2803" width="1.44444444444444" style="8" customWidth="1"/>
    <col min="2804" max="2805" width="4.66666666666667" style="8" customWidth="1"/>
    <col min="2806" max="2806" width="67.5555555555556" style="8" customWidth="1"/>
    <col min="2807" max="2809" width="9" style="8" hidden="1" customWidth="1"/>
    <col min="2810" max="2811" width="19" style="8" customWidth="1"/>
    <col min="2812" max="2812" width="10" style="8" customWidth="1"/>
    <col min="2813" max="2813" width="16.3333333333333" style="8" customWidth="1"/>
    <col min="2814" max="2814" width="11.6666666666667" style="8" customWidth="1"/>
    <col min="2815" max="2815" width="12.5555555555556" style="8" customWidth="1"/>
    <col min="2816" max="2816" width="9.88888888888889" style="8" customWidth="1"/>
    <col min="2817" max="2818" width="16.5555555555556" style="8" customWidth="1"/>
    <col min="2819" max="3055" width="8.88888888888889" style="8"/>
    <col min="3056" max="3056" width="2.88888888888889" style="8" customWidth="1"/>
    <col min="3057" max="3058" width="3.88888888888889" style="8" customWidth="1"/>
    <col min="3059" max="3059" width="1.44444444444444" style="8" customWidth="1"/>
    <col min="3060" max="3061" width="4.66666666666667" style="8" customWidth="1"/>
    <col min="3062" max="3062" width="67.5555555555556" style="8" customWidth="1"/>
    <col min="3063" max="3065" width="9" style="8" hidden="1" customWidth="1"/>
    <col min="3066" max="3067" width="19" style="8" customWidth="1"/>
    <col min="3068" max="3068" width="10" style="8" customWidth="1"/>
    <col min="3069" max="3069" width="16.3333333333333" style="8" customWidth="1"/>
    <col min="3070" max="3070" width="11.6666666666667" style="8" customWidth="1"/>
    <col min="3071" max="3071" width="12.5555555555556" style="8" customWidth="1"/>
    <col min="3072" max="3072" width="9.88888888888889" style="8" customWidth="1"/>
    <col min="3073" max="3074" width="16.5555555555556" style="8" customWidth="1"/>
    <col min="3075" max="3311" width="8.88888888888889" style="8"/>
    <col min="3312" max="3312" width="2.88888888888889" style="8" customWidth="1"/>
    <col min="3313" max="3314" width="3.88888888888889" style="8" customWidth="1"/>
    <col min="3315" max="3315" width="1.44444444444444" style="8" customWidth="1"/>
    <col min="3316" max="3317" width="4.66666666666667" style="8" customWidth="1"/>
    <col min="3318" max="3318" width="67.5555555555556" style="8" customWidth="1"/>
    <col min="3319" max="3321" width="9" style="8" hidden="1" customWidth="1"/>
    <col min="3322" max="3323" width="19" style="8" customWidth="1"/>
    <col min="3324" max="3324" width="10" style="8" customWidth="1"/>
    <col min="3325" max="3325" width="16.3333333333333" style="8" customWidth="1"/>
    <col min="3326" max="3326" width="11.6666666666667" style="8" customWidth="1"/>
    <col min="3327" max="3327" width="12.5555555555556" style="8" customWidth="1"/>
    <col min="3328" max="3328" width="9.88888888888889" style="8" customWidth="1"/>
    <col min="3329" max="3330" width="16.5555555555556" style="8" customWidth="1"/>
    <col min="3331" max="3567" width="8.88888888888889" style="8"/>
    <col min="3568" max="3568" width="2.88888888888889" style="8" customWidth="1"/>
    <col min="3569" max="3570" width="3.88888888888889" style="8" customWidth="1"/>
    <col min="3571" max="3571" width="1.44444444444444" style="8" customWidth="1"/>
    <col min="3572" max="3573" width="4.66666666666667" style="8" customWidth="1"/>
    <col min="3574" max="3574" width="67.5555555555556" style="8" customWidth="1"/>
    <col min="3575" max="3577" width="9" style="8" hidden="1" customWidth="1"/>
    <col min="3578" max="3579" width="19" style="8" customWidth="1"/>
    <col min="3580" max="3580" width="10" style="8" customWidth="1"/>
    <col min="3581" max="3581" width="16.3333333333333" style="8" customWidth="1"/>
    <col min="3582" max="3582" width="11.6666666666667" style="8" customWidth="1"/>
    <col min="3583" max="3583" width="12.5555555555556" style="8" customWidth="1"/>
    <col min="3584" max="3584" width="9.88888888888889" style="8" customWidth="1"/>
    <col min="3585" max="3586" width="16.5555555555556" style="8" customWidth="1"/>
    <col min="3587" max="3823" width="8.88888888888889" style="8"/>
    <col min="3824" max="3824" width="2.88888888888889" style="8" customWidth="1"/>
    <col min="3825" max="3826" width="3.88888888888889" style="8" customWidth="1"/>
    <col min="3827" max="3827" width="1.44444444444444" style="8" customWidth="1"/>
    <col min="3828" max="3829" width="4.66666666666667" style="8" customWidth="1"/>
    <col min="3830" max="3830" width="67.5555555555556" style="8" customWidth="1"/>
    <col min="3831" max="3833" width="9" style="8" hidden="1" customWidth="1"/>
    <col min="3834" max="3835" width="19" style="8" customWidth="1"/>
    <col min="3836" max="3836" width="10" style="8" customWidth="1"/>
    <col min="3837" max="3837" width="16.3333333333333" style="8" customWidth="1"/>
    <col min="3838" max="3838" width="11.6666666666667" style="8" customWidth="1"/>
    <col min="3839" max="3839" width="12.5555555555556" style="8" customWidth="1"/>
    <col min="3840" max="3840" width="9.88888888888889" style="8" customWidth="1"/>
    <col min="3841" max="3842" width="16.5555555555556" style="8" customWidth="1"/>
    <col min="3843" max="4079" width="8.88888888888889" style="8"/>
    <col min="4080" max="4080" width="2.88888888888889" style="8" customWidth="1"/>
    <col min="4081" max="4082" width="3.88888888888889" style="8" customWidth="1"/>
    <col min="4083" max="4083" width="1.44444444444444" style="8" customWidth="1"/>
    <col min="4084" max="4085" width="4.66666666666667" style="8" customWidth="1"/>
    <col min="4086" max="4086" width="67.5555555555556" style="8" customWidth="1"/>
    <col min="4087" max="4089" width="9" style="8" hidden="1" customWidth="1"/>
    <col min="4090" max="4091" width="19" style="8" customWidth="1"/>
    <col min="4092" max="4092" width="10" style="8" customWidth="1"/>
    <col min="4093" max="4093" width="16.3333333333333" style="8" customWidth="1"/>
    <col min="4094" max="4094" width="11.6666666666667" style="8" customWidth="1"/>
    <col min="4095" max="4095" width="12.5555555555556" style="8" customWidth="1"/>
    <col min="4096" max="4096" width="9.88888888888889" style="8" customWidth="1"/>
    <col min="4097" max="4098" width="16.5555555555556" style="8" customWidth="1"/>
    <col min="4099" max="4335" width="8.88888888888889" style="8"/>
    <col min="4336" max="4336" width="2.88888888888889" style="8" customWidth="1"/>
    <col min="4337" max="4338" width="3.88888888888889" style="8" customWidth="1"/>
    <col min="4339" max="4339" width="1.44444444444444" style="8" customWidth="1"/>
    <col min="4340" max="4341" width="4.66666666666667" style="8" customWidth="1"/>
    <col min="4342" max="4342" width="67.5555555555556" style="8" customWidth="1"/>
    <col min="4343" max="4345" width="9" style="8" hidden="1" customWidth="1"/>
    <col min="4346" max="4347" width="19" style="8" customWidth="1"/>
    <col min="4348" max="4348" width="10" style="8" customWidth="1"/>
    <col min="4349" max="4349" width="16.3333333333333" style="8" customWidth="1"/>
    <col min="4350" max="4350" width="11.6666666666667" style="8" customWidth="1"/>
    <col min="4351" max="4351" width="12.5555555555556" style="8" customWidth="1"/>
    <col min="4352" max="4352" width="9.88888888888889" style="8" customWidth="1"/>
    <col min="4353" max="4354" width="16.5555555555556" style="8" customWidth="1"/>
    <col min="4355" max="4591" width="8.88888888888889" style="8"/>
    <col min="4592" max="4592" width="2.88888888888889" style="8" customWidth="1"/>
    <col min="4593" max="4594" width="3.88888888888889" style="8" customWidth="1"/>
    <col min="4595" max="4595" width="1.44444444444444" style="8" customWidth="1"/>
    <col min="4596" max="4597" width="4.66666666666667" style="8" customWidth="1"/>
    <col min="4598" max="4598" width="67.5555555555556" style="8" customWidth="1"/>
    <col min="4599" max="4601" width="9" style="8" hidden="1" customWidth="1"/>
    <col min="4602" max="4603" width="19" style="8" customWidth="1"/>
    <col min="4604" max="4604" width="10" style="8" customWidth="1"/>
    <col min="4605" max="4605" width="16.3333333333333" style="8" customWidth="1"/>
    <col min="4606" max="4606" width="11.6666666666667" style="8" customWidth="1"/>
    <col min="4607" max="4607" width="12.5555555555556" style="8" customWidth="1"/>
    <col min="4608" max="4608" width="9.88888888888889" style="8" customWidth="1"/>
    <col min="4609" max="4610" width="16.5555555555556" style="8" customWidth="1"/>
    <col min="4611" max="4847" width="8.88888888888889" style="8"/>
    <col min="4848" max="4848" width="2.88888888888889" style="8" customWidth="1"/>
    <col min="4849" max="4850" width="3.88888888888889" style="8" customWidth="1"/>
    <col min="4851" max="4851" width="1.44444444444444" style="8" customWidth="1"/>
    <col min="4852" max="4853" width="4.66666666666667" style="8" customWidth="1"/>
    <col min="4854" max="4854" width="67.5555555555556" style="8" customWidth="1"/>
    <col min="4855" max="4857" width="9" style="8" hidden="1" customWidth="1"/>
    <col min="4858" max="4859" width="19" style="8" customWidth="1"/>
    <col min="4860" max="4860" width="10" style="8" customWidth="1"/>
    <col min="4861" max="4861" width="16.3333333333333" style="8" customWidth="1"/>
    <col min="4862" max="4862" width="11.6666666666667" style="8" customWidth="1"/>
    <col min="4863" max="4863" width="12.5555555555556" style="8" customWidth="1"/>
    <col min="4864" max="4864" width="9.88888888888889" style="8" customWidth="1"/>
    <col min="4865" max="4866" width="16.5555555555556" style="8" customWidth="1"/>
    <col min="4867" max="5103" width="8.88888888888889" style="8"/>
    <col min="5104" max="5104" width="2.88888888888889" style="8" customWidth="1"/>
    <col min="5105" max="5106" width="3.88888888888889" style="8" customWidth="1"/>
    <col min="5107" max="5107" width="1.44444444444444" style="8" customWidth="1"/>
    <col min="5108" max="5109" width="4.66666666666667" style="8" customWidth="1"/>
    <col min="5110" max="5110" width="67.5555555555556" style="8" customWidth="1"/>
    <col min="5111" max="5113" width="9" style="8" hidden="1" customWidth="1"/>
    <col min="5114" max="5115" width="19" style="8" customWidth="1"/>
    <col min="5116" max="5116" width="10" style="8" customWidth="1"/>
    <col min="5117" max="5117" width="16.3333333333333" style="8" customWidth="1"/>
    <col min="5118" max="5118" width="11.6666666666667" style="8" customWidth="1"/>
    <col min="5119" max="5119" width="12.5555555555556" style="8" customWidth="1"/>
    <col min="5120" max="5120" width="9.88888888888889" style="8" customWidth="1"/>
    <col min="5121" max="5122" width="16.5555555555556" style="8" customWidth="1"/>
    <col min="5123" max="5359" width="8.88888888888889" style="8"/>
    <col min="5360" max="5360" width="2.88888888888889" style="8" customWidth="1"/>
    <col min="5361" max="5362" width="3.88888888888889" style="8" customWidth="1"/>
    <col min="5363" max="5363" width="1.44444444444444" style="8" customWidth="1"/>
    <col min="5364" max="5365" width="4.66666666666667" style="8" customWidth="1"/>
    <col min="5366" max="5366" width="67.5555555555556" style="8" customWidth="1"/>
    <col min="5367" max="5369" width="9" style="8" hidden="1" customWidth="1"/>
    <col min="5370" max="5371" width="19" style="8" customWidth="1"/>
    <col min="5372" max="5372" width="10" style="8" customWidth="1"/>
    <col min="5373" max="5373" width="16.3333333333333" style="8" customWidth="1"/>
    <col min="5374" max="5374" width="11.6666666666667" style="8" customWidth="1"/>
    <col min="5375" max="5375" width="12.5555555555556" style="8" customWidth="1"/>
    <col min="5376" max="5376" width="9.88888888888889" style="8" customWidth="1"/>
    <col min="5377" max="5378" width="16.5555555555556" style="8" customWidth="1"/>
    <col min="5379" max="5615" width="8.88888888888889" style="8"/>
    <col min="5616" max="5616" width="2.88888888888889" style="8" customWidth="1"/>
    <col min="5617" max="5618" width="3.88888888888889" style="8" customWidth="1"/>
    <col min="5619" max="5619" width="1.44444444444444" style="8" customWidth="1"/>
    <col min="5620" max="5621" width="4.66666666666667" style="8" customWidth="1"/>
    <col min="5622" max="5622" width="67.5555555555556" style="8" customWidth="1"/>
    <col min="5623" max="5625" width="9" style="8" hidden="1" customWidth="1"/>
    <col min="5626" max="5627" width="19" style="8" customWidth="1"/>
    <col min="5628" max="5628" width="10" style="8" customWidth="1"/>
    <col min="5629" max="5629" width="16.3333333333333" style="8" customWidth="1"/>
    <col min="5630" max="5630" width="11.6666666666667" style="8" customWidth="1"/>
    <col min="5631" max="5631" width="12.5555555555556" style="8" customWidth="1"/>
    <col min="5632" max="5632" width="9.88888888888889" style="8" customWidth="1"/>
    <col min="5633" max="5634" width="16.5555555555556" style="8" customWidth="1"/>
    <col min="5635" max="5871" width="8.88888888888889" style="8"/>
    <col min="5872" max="5872" width="2.88888888888889" style="8" customWidth="1"/>
    <col min="5873" max="5874" width="3.88888888888889" style="8" customWidth="1"/>
    <col min="5875" max="5875" width="1.44444444444444" style="8" customWidth="1"/>
    <col min="5876" max="5877" width="4.66666666666667" style="8" customWidth="1"/>
    <col min="5878" max="5878" width="67.5555555555556" style="8" customWidth="1"/>
    <col min="5879" max="5881" width="9" style="8" hidden="1" customWidth="1"/>
    <col min="5882" max="5883" width="19" style="8" customWidth="1"/>
    <col min="5884" max="5884" width="10" style="8" customWidth="1"/>
    <col min="5885" max="5885" width="16.3333333333333" style="8" customWidth="1"/>
    <col min="5886" max="5886" width="11.6666666666667" style="8" customWidth="1"/>
    <col min="5887" max="5887" width="12.5555555555556" style="8" customWidth="1"/>
    <col min="5888" max="5888" width="9.88888888888889" style="8" customWidth="1"/>
    <col min="5889" max="5890" width="16.5555555555556" style="8" customWidth="1"/>
    <col min="5891" max="6127" width="8.88888888888889" style="8"/>
    <col min="6128" max="6128" width="2.88888888888889" style="8" customWidth="1"/>
    <col min="6129" max="6130" width="3.88888888888889" style="8" customWidth="1"/>
    <col min="6131" max="6131" width="1.44444444444444" style="8" customWidth="1"/>
    <col min="6132" max="6133" width="4.66666666666667" style="8" customWidth="1"/>
    <col min="6134" max="6134" width="67.5555555555556" style="8" customWidth="1"/>
    <col min="6135" max="6137" width="9" style="8" hidden="1" customWidth="1"/>
    <col min="6138" max="6139" width="19" style="8" customWidth="1"/>
    <col min="6140" max="6140" width="10" style="8" customWidth="1"/>
    <col min="6141" max="6141" width="16.3333333333333" style="8" customWidth="1"/>
    <col min="6142" max="6142" width="11.6666666666667" style="8" customWidth="1"/>
    <col min="6143" max="6143" width="12.5555555555556" style="8" customWidth="1"/>
    <col min="6144" max="6144" width="9.88888888888889" style="8" customWidth="1"/>
    <col min="6145" max="6146" width="16.5555555555556" style="8" customWidth="1"/>
    <col min="6147" max="6383" width="8.88888888888889" style="8"/>
    <col min="6384" max="6384" width="2.88888888888889" style="8" customWidth="1"/>
    <col min="6385" max="6386" width="3.88888888888889" style="8" customWidth="1"/>
    <col min="6387" max="6387" width="1.44444444444444" style="8" customWidth="1"/>
    <col min="6388" max="6389" width="4.66666666666667" style="8" customWidth="1"/>
    <col min="6390" max="6390" width="67.5555555555556" style="8" customWidth="1"/>
    <col min="6391" max="6393" width="9" style="8" hidden="1" customWidth="1"/>
    <col min="6394" max="6395" width="19" style="8" customWidth="1"/>
    <col min="6396" max="6396" width="10" style="8" customWidth="1"/>
    <col min="6397" max="6397" width="16.3333333333333" style="8" customWidth="1"/>
    <col min="6398" max="6398" width="11.6666666666667" style="8" customWidth="1"/>
    <col min="6399" max="6399" width="12.5555555555556" style="8" customWidth="1"/>
    <col min="6400" max="6400" width="9.88888888888889" style="8" customWidth="1"/>
    <col min="6401" max="6402" width="16.5555555555556" style="8" customWidth="1"/>
    <col min="6403" max="6639" width="8.88888888888889" style="8"/>
    <col min="6640" max="6640" width="2.88888888888889" style="8" customWidth="1"/>
    <col min="6641" max="6642" width="3.88888888888889" style="8" customWidth="1"/>
    <col min="6643" max="6643" width="1.44444444444444" style="8" customWidth="1"/>
    <col min="6644" max="6645" width="4.66666666666667" style="8" customWidth="1"/>
    <col min="6646" max="6646" width="67.5555555555556" style="8" customWidth="1"/>
    <col min="6647" max="6649" width="9" style="8" hidden="1" customWidth="1"/>
    <col min="6650" max="6651" width="19" style="8" customWidth="1"/>
    <col min="6652" max="6652" width="10" style="8" customWidth="1"/>
    <col min="6653" max="6653" width="16.3333333333333" style="8" customWidth="1"/>
    <col min="6654" max="6654" width="11.6666666666667" style="8" customWidth="1"/>
    <col min="6655" max="6655" width="12.5555555555556" style="8" customWidth="1"/>
    <col min="6656" max="6656" width="9.88888888888889" style="8" customWidth="1"/>
    <col min="6657" max="6658" width="16.5555555555556" style="8" customWidth="1"/>
    <col min="6659" max="6895" width="8.88888888888889" style="8"/>
    <col min="6896" max="6896" width="2.88888888888889" style="8" customWidth="1"/>
    <col min="6897" max="6898" width="3.88888888888889" style="8" customWidth="1"/>
    <col min="6899" max="6899" width="1.44444444444444" style="8" customWidth="1"/>
    <col min="6900" max="6901" width="4.66666666666667" style="8" customWidth="1"/>
    <col min="6902" max="6902" width="67.5555555555556" style="8" customWidth="1"/>
    <col min="6903" max="6905" width="9" style="8" hidden="1" customWidth="1"/>
    <col min="6906" max="6907" width="19" style="8" customWidth="1"/>
    <col min="6908" max="6908" width="10" style="8" customWidth="1"/>
    <col min="6909" max="6909" width="16.3333333333333" style="8" customWidth="1"/>
    <col min="6910" max="6910" width="11.6666666666667" style="8" customWidth="1"/>
    <col min="6911" max="6911" width="12.5555555555556" style="8" customWidth="1"/>
    <col min="6912" max="6912" width="9.88888888888889" style="8" customWidth="1"/>
    <col min="6913" max="6914" width="16.5555555555556" style="8" customWidth="1"/>
    <col min="6915" max="7151" width="8.88888888888889" style="8"/>
    <col min="7152" max="7152" width="2.88888888888889" style="8" customWidth="1"/>
    <col min="7153" max="7154" width="3.88888888888889" style="8" customWidth="1"/>
    <col min="7155" max="7155" width="1.44444444444444" style="8" customWidth="1"/>
    <col min="7156" max="7157" width="4.66666666666667" style="8" customWidth="1"/>
    <col min="7158" max="7158" width="67.5555555555556" style="8" customWidth="1"/>
    <col min="7159" max="7161" width="9" style="8" hidden="1" customWidth="1"/>
    <col min="7162" max="7163" width="19" style="8" customWidth="1"/>
    <col min="7164" max="7164" width="10" style="8" customWidth="1"/>
    <col min="7165" max="7165" width="16.3333333333333" style="8" customWidth="1"/>
    <col min="7166" max="7166" width="11.6666666666667" style="8" customWidth="1"/>
    <col min="7167" max="7167" width="12.5555555555556" style="8" customWidth="1"/>
    <col min="7168" max="7168" width="9.88888888888889" style="8" customWidth="1"/>
    <col min="7169" max="7170" width="16.5555555555556" style="8" customWidth="1"/>
    <col min="7171" max="7407" width="8.88888888888889" style="8"/>
    <col min="7408" max="7408" width="2.88888888888889" style="8" customWidth="1"/>
    <col min="7409" max="7410" width="3.88888888888889" style="8" customWidth="1"/>
    <col min="7411" max="7411" width="1.44444444444444" style="8" customWidth="1"/>
    <col min="7412" max="7413" width="4.66666666666667" style="8" customWidth="1"/>
    <col min="7414" max="7414" width="67.5555555555556" style="8" customWidth="1"/>
    <col min="7415" max="7417" width="9" style="8" hidden="1" customWidth="1"/>
    <col min="7418" max="7419" width="19" style="8" customWidth="1"/>
    <col min="7420" max="7420" width="10" style="8" customWidth="1"/>
    <col min="7421" max="7421" width="16.3333333333333" style="8" customWidth="1"/>
    <col min="7422" max="7422" width="11.6666666666667" style="8" customWidth="1"/>
    <col min="7423" max="7423" width="12.5555555555556" style="8" customWidth="1"/>
    <col min="7424" max="7424" width="9.88888888888889" style="8" customWidth="1"/>
    <col min="7425" max="7426" width="16.5555555555556" style="8" customWidth="1"/>
    <col min="7427" max="7663" width="8.88888888888889" style="8"/>
    <col min="7664" max="7664" width="2.88888888888889" style="8" customWidth="1"/>
    <col min="7665" max="7666" width="3.88888888888889" style="8" customWidth="1"/>
    <col min="7667" max="7667" width="1.44444444444444" style="8" customWidth="1"/>
    <col min="7668" max="7669" width="4.66666666666667" style="8" customWidth="1"/>
    <col min="7670" max="7670" width="67.5555555555556" style="8" customWidth="1"/>
    <col min="7671" max="7673" width="9" style="8" hidden="1" customWidth="1"/>
    <col min="7674" max="7675" width="19" style="8" customWidth="1"/>
    <col min="7676" max="7676" width="10" style="8" customWidth="1"/>
    <col min="7677" max="7677" width="16.3333333333333" style="8" customWidth="1"/>
    <col min="7678" max="7678" width="11.6666666666667" style="8" customWidth="1"/>
    <col min="7679" max="7679" width="12.5555555555556" style="8" customWidth="1"/>
    <col min="7680" max="7680" width="9.88888888888889" style="8" customWidth="1"/>
    <col min="7681" max="7682" width="16.5555555555556" style="8" customWidth="1"/>
    <col min="7683" max="7919" width="8.88888888888889" style="8"/>
    <col min="7920" max="7920" width="2.88888888888889" style="8" customWidth="1"/>
    <col min="7921" max="7922" width="3.88888888888889" style="8" customWidth="1"/>
    <col min="7923" max="7923" width="1.44444444444444" style="8" customWidth="1"/>
    <col min="7924" max="7925" width="4.66666666666667" style="8" customWidth="1"/>
    <col min="7926" max="7926" width="67.5555555555556" style="8" customWidth="1"/>
    <col min="7927" max="7929" width="9" style="8" hidden="1" customWidth="1"/>
    <col min="7930" max="7931" width="19" style="8" customWidth="1"/>
    <col min="7932" max="7932" width="10" style="8" customWidth="1"/>
    <col min="7933" max="7933" width="16.3333333333333" style="8" customWidth="1"/>
    <col min="7934" max="7934" width="11.6666666666667" style="8" customWidth="1"/>
    <col min="7935" max="7935" width="12.5555555555556" style="8" customWidth="1"/>
    <col min="7936" max="7936" width="9.88888888888889" style="8" customWidth="1"/>
    <col min="7937" max="7938" width="16.5555555555556" style="8" customWidth="1"/>
    <col min="7939" max="8175" width="8.88888888888889" style="8"/>
    <col min="8176" max="8176" width="2.88888888888889" style="8" customWidth="1"/>
    <col min="8177" max="8178" width="3.88888888888889" style="8" customWidth="1"/>
    <col min="8179" max="8179" width="1.44444444444444" style="8" customWidth="1"/>
    <col min="8180" max="8181" width="4.66666666666667" style="8" customWidth="1"/>
    <col min="8182" max="8182" width="67.5555555555556" style="8" customWidth="1"/>
    <col min="8183" max="8185" width="9" style="8" hidden="1" customWidth="1"/>
    <col min="8186" max="8187" width="19" style="8" customWidth="1"/>
    <col min="8188" max="8188" width="10" style="8" customWidth="1"/>
    <col min="8189" max="8189" width="16.3333333333333" style="8" customWidth="1"/>
    <col min="8190" max="8190" width="11.6666666666667" style="8" customWidth="1"/>
    <col min="8191" max="8191" width="12.5555555555556" style="8" customWidth="1"/>
    <col min="8192" max="8192" width="9.88888888888889" style="8" customWidth="1"/>
    <col min="8193" max="8194" width="16.5555555555556" style="8" customWidth="1"/>
    <col min="8195" max="8431" width="8.88888888888889" style="8"/>
    <col min="8432" max="8432" width="2.88888888888889" style="8" customWidth="1"/>
    <col min="8433" max="8434" width="3.88888888888889" style="8" customWidth="1"/>
    <col min="8435" max="8435" width="1.44444444444444" style="8" customWidth="1"/>
    <col min="8436" max="8437" width="4.66666666666667" style="8" customWidth="1"/>
    <col min="8438" max="8438" width="67.5555555555556" style="8" customWidth="1"/>
    <col min="8439" max="8441" width="9" style="8" hidden="1" customWidth="1"/>
    <col min="8442" max="8443" width="19" style="8" customWidth="1"/>
    <col min="8444" max="8444" width="10" style="8" customWidth="1"/>
    <col min="8445" max="8445" width="16.3333333333333" style="8" customWidth="1"/>
    <col min="8446" max="8446" width="11.6666666666667" style="8" customWidth="1"/>
    <col min="8447" max="8447" width="12.5555555555556" style="8" customWidth="1"/>
    <col min="8448" max="8448" width="9.88888888888889" style="8" customWidth="1"/>
    <col min="8449" max="8450" width="16.5555555555556" style="8" customWidth="1"/>
    <col min="8451" max="8687" width="8.88888888888889" style="8"/>
    <col min="8688" max="8688" width="2.88888888888889" style="8" customWidth="1"/>
    <col min="8689" max="8690" width="3.88888888888889" style="8" customWidth="1"/>
    <col min="8691" max="8691" width="1.44444444444444" style="8" customWidth="1"/>
    <col min="8692" max="8693" width="4.66666666666667" style="8" customWidth="1"/>
    <col min="8694" max="8694" width="67.5555555555556" style="8" customWidth="1"/>
    <col min="8695" max="8697" width="9" style="8" hidden="1" customWidth="1"/>
    <col min="8698" max="8699" width="19" style="8" customWidth="1"/>
    <col min="8700" max="8700" width="10" style="8" customWidth="1"/>
    <col min="8701" max="8701" width="16.3333333333333" style="8" customWidth="1"/>
    <col min="8702" max="8702" width="11.6666666666667" style="8" customWidth="1"/>
    <col min="8703" max="8703" width="12.5555555555556" style="8" customWidth="1"/>
    <col min="8704" max="8704" width="9.88888888888889" style="8" customWidth="1"/>
    <col min="8705" max="8706" width="16.5555555555556" style="8" customWidth="1"/>
    <col min="8707" max="8943" width="8.88888888888889" style="8"/>
    <col min="8944" max="8944" width="2.88888888888889" style="8" customWidth="1"/>
    <col min="8945" max="8946" width="3.88888888888889" style="8" customWidth="1"/>
    <col min="8947" max="8947" width="1.44444444444444" style="8" customWidth="1"/>
    <col min="8948" max="8949" width="4.66666666666667" style="8" customWidth="1"/>
    <col min="8950" max="8950" width="67.5555555555556" style="8" customWidth="1"/>
    <col min="8951" max="8953" width="9" style="8" hidden="1" customWidth="1"/>
    <col min="8954" max="8955" width="19" style="8" customWidth="1"/>
    <col min="8956" max="8956" width="10" style="8" customWidth="1"/>
    <col min="8957" max="8957" width="16.3333333333333" style="8" customWidth="1"/>
    <col min="8958" max="8958" width="11.6666666666667" style="8" customWidth="1"/>
    <col min="8959" max="8959" width="12.5555555555556" style="8" customWidth="1"/>
    <col min="8960" max="8960" width="9.88888888888889" style="8" customWidth="1"/>
    <col min="8961" max="8962" width="16.5555555555556" style="8" customWidth="1"/>
    <col min="8963" max="9199" width="8.88888888888889" style="8"/>
    <col min="9200" max="9200" width="2.88888888888889" style="8" customWidth="1"/>
    <col min="9201" max="9202" width="3.88888888888889" style="8" customWidth="1"/>
    <col min="9203" max="9203" width="1.44444444444444" style="8" customWidth="1"/>
    <col min="9204" max="9205" width="4.66666666666667" style="8" customWidth="1"/>
    <col min="9206" max="9206" width="67.5555555555556" style="8" customWidth="1"/>
    <col min="9207" max="9209" width="9" style="8" hidden="1" customWidth="1"/>
    <col min="9210" max="9211" width="19" style="8" customWidth="1"/>
    <col min="9212" max="9212" width="10" style="8" customWidth="1"/>
    <col min="9213" max="9213" width="16.3333333333333" style="8" customWidth="1"/>
    <col min="9214" max="9214" width="11.6666666666667" style="8" customWidth="1"/>
    <col min="9215" max="9215" width="12.5555555555556" style="8" customWidth="1"/>
    <col min="9216" max="9216" width="9.88888888888889" style="8" customWidth="1"/>
    <col min="9217" max="9218" width="16.5555555555556" style="8" customWidth="1"/>
    <col min="9219" max="9455" width="8.88888888888889" style="8"/>
    <col min="9456" max="9456" width="2.88888888888889" style="8" customWidth="1"/>
    <col min="9457" max="9458" width="3.88888888888889" style="8" customWidth="1"/>
    <col min="9459" max="9459" width="1.44444444444444" style="8" customWidth="1"/>
    <col min="9460" max="9461" width="4.66666666666667" style="8" customWidth="1"/>
    <col min="9462" max="9462" width="67.5555555555556" style="8" customWidth="1"/>
    <col min="9463" max="9465" width="9" style="8" hidden="1" customWidth="1"/>
    <col min="9466" max="9467" width="19" style="8" customWidth="1"/>
    <col min="9468" max="9468" width="10" style="8" customWidth="1"/>
    <col min="9469" max="9469" width="16.3333333333333" style="8" customWidth="1"/>
    <col min="9470" max="9470" width="11.6666666666667" style="8" customWidth="1"/>
    <col min="9471" max="9471" width="12.5555555555556" style="8" customWidth="1"/>
    <col min="9472" max="9472" width="9.88888888888889" style="8" customWidth="1"/>
    <col min="9473" max="9474" width="16.5555555555556" style="8" customWidth="1"/>
    <col min="9475" max="9711" width="8.88888888888889" style="8"/>
    <col min="9712" max="9712" width="2.88888888888889" style="8" customWidth="1"/>
    <col min="9713" max="9714" width="3.88888888888889" style="8" customWidth="1"/>
    <col min="9715" max="9715" width="1.44444444444444" style="8" customWidth="1"/>
    <col min="9716" max="9717" width="4.66666666666667" style="8" customWidth="1"/>
    <col min="9718" max="9718" width="67.5555555555556" style="8" customWidth="1"/>
    <col min="9719" max="9721" width="9" style="8" hidden="1" customWidth="1"/>
    <col min="9722" max="9723" width="19" style="8" customWidth="1"/>
    <col min="9724" max="9724" width="10" style="8" customWidth="1"/>
    <col min="9725" max="9725" width="16.3333333333333" style="8" customWidth="1"/>
    <col min="9726" max="9726" width="11.6666666666667" style="8" customWidth="1"/>
    <col min="9727" max="9727" width="12.5555555555556" style="8" customWidth="1"/>
    <col min="9728" max="9728" width="9.88888888888889" style="8" customWidth="1"/>
    <col min="9729" max="9730" width="16.5555555555556" style="8" customWidth="1"/>
    <col min="9731" max="9967" width="8.88888888888889" style="8"/>
    <col min="9968" max="9968" width="2.88888888888889" style="8" customWidth="1"/>
    <col min="9969" max="9970" width="3.88888888888889" style="8" customWidth="1"/>
    <col min="9971" max="9971" width="1.44444444444444" style="8" customWidth="1"/>
    <col min="9972" max="9973" width="4.66666666666667" style="8" customWidth="1"/>
    <col min="9974" max="9974" width="67.5555555555556" style="8" customWidth="1"/>
    <col min="9975" max="9977" width="9" style="8" hidden="1" customWidth="1"/>
    <col min="9978" max="9979" width="19" style="8" customWidth="1"/>
    <col min="9980" max="9980" width="10" style="8" customWidth="1"/>
    <col min="9981" max="9981" width="16.3333333333333" style="8" customWidth="1"/>
    <col min="9982" max="9982" width="11.6666666666667" style="8" customWidth="1"/>
    <col min="9983" max="9983" width="12.5555555555556" style="8" customWidth="1"/>
    <col min="9984" max="9984" width="9.88888888888889" style="8" customWidth="1"/>
    <col min="9985" max="9986" width="16.5555555555556" style="8" customWidth="1"/>
    <col min="9987" max="10223" width="8.88888888888889" style="8"/>
    <col min="10224" max="10224" width="2.88888888888889" style="8" customWidth="1"/>
    <col min="10225" max="10226" width="3.88888888888889" style="8" customWidth="1"/>
    <col min="10227" max="10227" width="1.44444444444444" style="8" customWidth="1"/>
    <col min="10228" max="10229" width="4.66666666666667" style="8" customWidth="1"/>
    <col min="10230" max="10230" width="67.5555555555556" style="8" customWidth="1"/>
    <col min="10231" max="10233" width="9" style="8" hidden="1" customWidth="1"/>
    <col min="10234" max="10235" width="19" style="8" customWidth="1"/>
    <col min="10236" max="10236" width="10" style="8" customWidth="1"/>
    <col min="10237" max="10237" width="16.3333333333333" style="8" customWidth="1"/>
    <col min="10238" max="10238" width="11.6666666666667" style="8" customWidth="1"/>
    <col min="10239" max="10239" width="12.5555555555556" style="8" customWidth="1"/>
    <col min="10240" max="10240" width="9.88888888888889" style="8" customWidth="1"/>
    <col min="10241" max="10242" width="16.5555555555556" style="8" customWidth="1"/>
    <col min="10243" max="10479" width="8.88888888888889" style="8"/>
    <col min="10480" max="10480" width="2.88888888888889" style="8" customWidth="1"/>
    <col min="10481" max="10482" width="3.88888888888889" style="8" customWidth="1"/>
    <col min="10483" max="10483" width="1.44444444444444" style="8" customWidth="1"/>
    <col min="10484" max="10485" width="4.66666666666667" style="8" customWidth="1"/>
    <col min="10486" max="10486" width="67.5555555555556" style="8" customWidth="1"/>
    <col min="10487" max="10489" width="9" style="8" hidden="1" customWidth="1"/>
    <col min="10490" max="10491" width="19" style="8" customWidth="1"/>
    <col min="10492" max="10492" width="10" style="8" customWidth="1"/>
    <col min="10493" max="10493" width="16.3333333333333" style="8" customWidth="1"/>
    <col min="10494" max="10494" width="11.6666666666667" style="8" customWidth="1"/>
    <col min="10495" max="10495" width="12.5555555555556" style="8" customWidth="1"/>
    <col min="10496" max="10496" width="9.88888888888889" style="8" customWidth="1"/>
    <col min="10497" max="10498" width="16.5555555555556" style="8" customWidth="1"/>
    <col min="10499" max="10735" width="8.88888888888889" style="8"/>
    <col min="10736" max="10736" width="2.88888888888889" style="8" customWidth="1"/>
    <col min="10737" max="10738" width="3.88888888888889" style="8" customWidth="1"/>
    <col min="10739" max="10739" width="1.44444444444444" style="8" customWidth="1"/>
    <col min="10740" max="10741" width="4.66666666666667" style="8" customWidth="1"/>
    <col min="10742" max="10742" width="67.5555555555556" style="8" customWidth="1"/>
    <col min="10743" max="10745" width="9" style="8" hidden="1" customWidth="1"/>
    <col min="10746" max="10747" width="19" style="8" customWidth="1"/>
    <col min="10748" max="10748" width="10" style="8" customWidth="1"/>
    <col min="10749" max="10749" width="16.3333333333333" style="8" customWidth="1"/>
    <col min="10750" max="10750" width="11.6666666666667" style="8" customWidth="1"/>
    <col min="10751" max="10751" width="12.5555555555556" style="8" customWidth="1"/>
    <col min="10752" max="10752" width="9.88888888888889" style="8" customWidth="1"/>
    <col min="10753" max="10754" width="16.5555555555556" style="8" customWidth="1"/>
    <col min="10755" max="10991" width="8.88888888888889" style="8"/>
    <col min="10992" max="10992" width="2.88888888888889" style="8" customWidth="1"/>
    <col min="10993" max="10994" width="3.88888888888889" style="8" customWidth="1"/>
    <col min="10995" max="10995" width="1.44444444444444" style="8" customWidth="1"/>
    <col min="10996" max="10997" width="4.66666666666667" style="8" customWidth="1"/>
    <col min="10998" max="10998" width="67.5555555555556" style="8" customWidth="1"/>
    <col min="10999" max="11001" width="9" style="8" hidden="1" customWidth="1"/>
    <col min="11002" max="11003" width="19" style="8" customWidth="1"/>
    <col min="11004" max="11004" width="10" style="8" customWidth="1"/>
    <col min="11005" max="11005" width="16.3333333333333" style="8" customWidth="1"/>
    <col min="11006" max="11006" width="11.6666666666667" style="8" customWidth="1"/>
    <col min="11007" max="11007" width="12.5555555555556" style="8" customWidth="1"/>
    <col min="11008" max="11008" width="9.88888888888889" style="8" customWidth="1"/>
    <col min="11009" max="11010" width="16.5555555555556" style="8" customWidth="1"/>
    <col min="11011" max="11247" width="8.88888888888889" style="8"/>
    <col min="11248" max="11248" width="2.88888888888889" style="8" customWidth="1"/>
    <col min="11249" max="11250" width="3.88888888888889" style="8" customWidth="1"/>
    <col min="11251" max="11251" width="1.44444444444444" style="8" customWidth="1"/>
    <col min="11252" max="11253" width="4.66666666666667" style="8" customWidth="1"/>
    <col min="11254" max="11254" width="67.5555555555556" style="8" customWidth="1"/>
    <col min="11255" max="11257" width="9" style="8" hidden="1" customWidth="1"/>
    <col min="11258" max="11259" width="19" style="8" customWidth="1"/>
    <col min="11260" max="11260" width="10" style="8" customWidth="1"/>
    <col min="11261" max="11261" width="16.3333333333333" style="8" customWidth="1"/>
    <col min="11262" max="11262" width="11.6666666666667" style="8" customWidth="1"/>
    <col min="11263" max="11263" width="12.5555555555556" style="8" customWidth="1"/>
    <col min="11264" max="11264" width="9.88888888888889" style="8" customWidth="1"/>
    <col min="11265" max="11266" width="16.5555555555556" style="8" customWidth="1"/>
    <col min="11267" max="11503" width="8.88888888888889" style="8"/>
    <col min="11504" max="11504" width="2.88888888888889" style="8" customWidth="1"/>
    <col min="11505" max="11506" width="3.88888888888889" style="8" customWidth="1"/>
    <col min="11507" max="11507" width="1.44444444444444" style="8" customWidth="1"/>
    <col min="11508" max="11509" width="4.66666666666667" style="8" customWidth="1"/>
    <col min="11510" max="11510" width="67.5555555555556" style="8" customWidth="1"/>
    <col min="11511" max="11513" width="9" style="8" hidden="1" customWidth="1"/>
    <col min="11514" max="11515" width="19" style="8" customWidth="1"/>
    <col min="11516" max="11516" width="10" style="8" customWidth="1"/>
    <col min="11517" max="11517" width="16.3333333333333" style="8" customWidth="1"/>
    <col min="11518" max="11518" width="11.6666666666667" style="8" customWidth="1"/>
    <col min="11519" max="11519" width="12.5555555555556" style="8" customWidth="1"/>
    <col min="11520" max="11520" width="9.88888888888889" style="8" customWidth="1"/>
    <col min="11521" max="11522" width="16.5555555555556" style="8" customWidth="1"/>
    <col min="11523" max="11759" width="8.88888888888889" style="8"/>
    <col min="11760" max="11760" width="2.88888888888889" style="8" customWidth="1"/>
    <col min="11761" max="11762" width="3.88888888888889" style="8" customWidth="1"/>
    <col min="11763" max="11763" width="1.44444444444444" style="8" customWidth="1"/>
    <col min="11764" max="11765" width="4.66666666666667" style="8" customWidth="1"/>
    <col min="11766" max="11766" width="67.5555555555556" style="8" customWidth="1"/>
    <col min="11767" max="11769" width="9" style="8" hidden="1" customWidth="1"/>
    <col min="11770" max="11771" width="19" style="8" customWidth="1"/>
    <col min="11772" max="11772" width="10" style="8" customWidth="1"/>
    <col min="11773" max="11773" width="16.3333333333333" style="8" customWidth="1"/>
    <col min="11774" max="11774" width="11.6666666666667" style="8" customWidth="1"/>
    <col min="11775" max="11775" width="12.5555555555556" style="8" customWidth="1"/>
    <col min="11776" max="11776" width="9.88888888888889" style="8" customWidth="1"/>
    <col min="11777" max="11778" width="16.5555555555556" style="8" customWidth="1"/>
    <col min="11779" max="12015" width="8.88888888888889" style="8"/>
    <col min="12016" max="12016" width="2.88888888888889" style="8" customWidth="1"/>
    <col min="12017" max="12018" width="3.88888888888889" style="8" customWidth="1"/>
    <col min="12019" max="12019" width="1.44444444444444" style="8" customWidth="1"/>
    <col min="12020" max="12021" width="4.66666666666667" style="8" customWidth="1"/>
    <col min="12022" max="12022" width="67.5555555555556" style="8" customWidth="1"/>
    <col min="12023" max="12025" width="9" style="8" hidden="1" customWidth="1"/>
    <col min="12026" max="12027" width="19" style="8" customWidth="1"/>
    <col min="12028" max="12028" width="10" style="8" customWidth="1"/>
    <col min="12029" max="12029" width="16.3333333333333" style="8" customWidth="1"/>
    <col min="12030" max="12030" width="11.6666666666667" style="8" customWidth="1"/>
    <col min="12031" max="12031" width="12.5555555555556" style="8" customWidth="1"/>
    <col min="12032" max="12032" width="9.88888888888889" style="8" customWidth="1"/>
    <col min="12033" max="12034" width="16.5555555555556" style="8" customWidth="1"/>
    <col min="12035" max="12271" width="8.88888888888889" style="8"/>
    <col min="12272" max="12272" width="2.88888888888889" style="8" customWidth="1"/>
    <col min="12273" max="12274" width="3.88888888888889" style="8" customWidth="1"/>
    <col min="12275" max="12275" width="1.44444444444444" style="8" customWidth="1"/>
    <col min="12276" max="12277" width="4.66666666666667" style="8" customWidth="1"/>
    <col min="12278" max="12278" width="67.5555555555556" style="8" customWidth="1"/>
    <col min="12279" max="12281" width="9" style="8" hidden="1" customWidth="1"/>
    <col min="12282" max="12283" width="19" style="8" customWidth="1"/>
    <col min="12284" max="12284" width="10" style="8" customWidth="1"/>
    <col min="12285" max="12285" width="16.3333333333333" style="8" customWidth="1"/>
    <col min="12286" max="12286" width="11.6666666666667" style="8" customWidth="1"/>
    <col min="12287" max="12287" width="12.5555555555556" style="8" customWidth="1"/>
    <col min="12288" max="12288" width="9.88888888888889" style="8" customWidth="1"/>
    <col min="12289" max="12290" width="16.5555555555556" style="8" customWidth="1"/>
    <col min="12291" max="12527" width="8.88888888888889" style="8"/>
    <col min="12528" max="12528" width="2.88888888888889" style="8" customWidth="1"/>
    <col min="12529" max="12530" width="3.88888888888889" style="8" customWidth="1"/>
    <col min="12531" max="12531" width="1.44444444444444" style="8" customWidth="1"/>
    <col min="12532" max="12533" width="4.66666666666667" style="8" customWidth="1"/>
    <col min="12534" max="12534" width="67.5555555555556" style="8" customWidth="1"/>
    <col min="12535" max="12537" width="9" style="8" hidden="1" customWidth="1"/>
    <col min="12538" max="12539" width="19" style="8" customWidth="1"/>
    <col min="12540" max="12540" width="10" style="8" customWidth="1"/>
    <col min="12541" max="12541" width="16.3333333333333" style="8" customWidth="1"/>
    <col min="12542" max="12542" width="11.6666666666667" style="8" customWidth="1"/>
    <col min="12543" max="12543" width="12.5555555555556" style="8" customWidth="1"/>
    <col min="12544" max="12544" width="9.88888888888889" style="8" customWidth="1"/>
    <col min="12545" max="12546" width="16.5555555555556" style="8" customWidth="1"/>
    <col min="12547" max="12783" width="8.88888888888889" style="8"/>
    <col min="12784" max="12784" width="2.88888888888889" style="8" customWidth="1"/>
    <col min="12785" max="12786" width="3.88888888888889" style="8" customWidth="1"/>
    <col min="12787" max="12787" width="1.44444444444444" style="8" customWidth="1"/>
    <col min="12788" max="12789" width="4.66666666666667" style="8" customWidth="1"/>
    <col min="12790" max="12790" width="67.5555555555556" style="8" customWidth="1"/>
    <col min="12791" max="12793" width="9" style="8" hidden="1" customWidth="1"/>
    <col min="12794" max="12795" width="19" style="8" customWidth="1"/>
    <col min="12796" max="12796" width="10" style="8" customWidth="1"/>
    <col min="12797" max="12797" width="16.3333333333333" style="8" customWidth="1"/>
    <col min="12798" max="12798" width="11.6666666666667" style="8" customWidth="1"/>
    <col min="12799" max="12799" width="12.5555555555556" style="8" customWidth="1"/>
    <col min="12800" max="12800" width="9.88888888888889" style="8" customWidth="1"/>
    <col min="12801" max="12802" width="16.5555555555556" style="8" customWidth="1"/>
    <col min="12803" max="13039" width="8.88888888888889" style="8"/>
    <col min="13040" max="13040" width="2.88888888888889" style="8" customWidth="1"/>
    <col min="13041" max="13042" width="3.88888888888889" style="8" customWidth="1"/>
    <col min="13043" max="13043" width="1.44444444444444" style="8" customWidth="1"/>
    <col min="13044" max="13045" width="4.66666666666667" style="8" customWidth="1"/>
    <col min="13046" max="13046" width="67.5555555555556" style="8" customWidth="1"/>
    <col min="13047" max="13049" width="9" style="8" hidden="1" customWidth="1"/>
    <col min="13050" max="13051" width="19" style="8" customWidth="1"/>
    <col min="13052" max="13052" width="10" style="8" customWidth="1"/>
    <col min="13053" max="13053" width="16.3333333333333" style="8" customWidth="1"/>
    <col min="13054" max="13054" width="11.6666666666667" style="8" customWidth="1"/>
    <col min="13055" max="13055" width="12.5555555555556" style="8" customWidth="1"/>
    <col min="13056" max="13056" width="9.88888888888889" style="8" customWidth="1"/>
    <col min="13057" max="13058" width="16.5555555555556" style="8" customWidth="1"/>
    <col min="13059" max="13295" width="8.88888888888889" style="8"/>
    <col min="13296" max="13296" width="2.88888888888889" style="8" customWidth="1"/>
    <col min="13297" max="13298" width="3.88888888888889" style="8" customWidth="1"/>
    <col min="13299" max="13299" width="1.44444444444444" style="8" customWidth="1"/>
    <col min="13300" max="13301" width="4.66666666666667" style="8" customWidth="1"/>
    <col min="13302" max="13302" width="67.5555555555556" style="8" customWidth="1"/>
    <col min="13303" max="13305" width="9" style="8" hidden="1" customWidth="1"/>
    <col min="13306" max="13307" width="19" style="8" customWidth="1"/>
    <col min="13308" max="13308" width="10" style="8" customWidth="1"/>
    <col min="13309" max="13309" width="16.3333333333333" style="8" customWidth="1"/>
    <col min="13310" max="13310" width="11.6666666666667" style="8" customWidth="1"/>
    <col min="13311" max="13311" width="12.5555555555556" style="8" customWidth="1"/>
    <col min="13312" max="13312" width="9.88888888888889" style="8" customWidth="1"/>
    <col min="13313" max="13314" width="16.5555555555556" style="8" customWidth="1"/>
    <col min="13315" max="13551" width="8.88888888888889" style="8"/>
    <col min="13552" max="13552" width="2.88888888888889" style="8" customWidth="1"/>
    <col min="13553" max="13554" width="3.88888888888889" style="8" customWidth="1"/>
    <col min="13555" max="13555" width="1.44444444444444" style="8" customWidth="1"/>
    <col min="13556" max="13557" width="4.66666666666667" style="8" customWidth="1"/>
    <col min="13558" max="13558" width="67.5555555555556" style="8" customWidth="1"/>
    <col min="13559" max="13561" width="9" style="8" hidden="1" customWidth="1"/>
    <col min="13562" max="13563" width="19" style="8" customWidth="1"/>
    <col min="13564" max="13564" width="10" style="8" customWidth="1"/>
    <col min="13565" max="13565" width="16.3333333333333" style="8" customWidth="1"/>
    <col min="13566" max="13566" width="11.6666666666667" style="8" customWidth="1"/>
    <col min="13567" max="13567" width="12.5555555555556" style="8" customWidth="1"/>
    <col min="13568" max="13568" width="9.88888888888889" style="8" customWidth="1"/>
    <col min="13569" max="13570" width="16.5555555555556" style="8" customWidth="1"/>
    <col min="13571" max="13807" width="8.88888888888889" style="8"/>
    <col min="13808" max="13808" width="2.88888888888889" style="8" customWidth="1"/>
    <col min="13809" max="13810" width="3.88888888888889" style="8" customWidth="1"/>
    <col min="13811" max="13811" width="1.44444444444444" style="8" customWidth="1"/>
    <col min="13812" max="13813" width="4.66666666666667" style="8" customWidth="1"/>
    <col min="13814" max="13814" width="67.5555555555556" style="8" customWidth="1"/>
    <col min="13815" max="13817" width="9" style="8" hidden="1" customWidth="1"/>
    <col min="13818" max="13819" width="19" style="8" customWidth="1"/>
    <col min="13820" max="13820" width="10" style="8" customWidth="1"/>
    <col min="13821" max="13821" width="16.3333333333333" style="8" customWidth="1"/>
    <col min="13822" max="13822" width="11.6666666666667" style="8" customWidth="1"/>
    <col min="13823" max="13823" width="12.5555555555556" style="8" customWidth="1"/>
    <col min="13824" max="13824" width="9.88888888888889" style="8" customWidth="1"/>
    <col min="13825" max="13826" width="16.5555555555556" style="8" customWidth="1"/>
    <col min="13827" max="14063" width="8.88888888888889" style="8"/>
    <col min="14064" max="14064" width="2.88888888888889" style="8" customWidth="1"/>
    <col min="14065" max="14066" width="3.88888888888889" style="8" customWidth="1"/>
    <col min="14067" max="14067" width="1.44444444444444" style="8" customWidth="1"/>
    <col min="14068" max="14069" width="4.66666666666667" style="8" customWidth="1"/>
    <col min="14070" max="14070" width="67.5555555555556" style="8" customWidth="1"/>
    <col min="14071" max="14073" width="9" style="8" hidden="1" customWidth="1"/>
    <col min="14074" max="14075" width="19" style="8" customWidth="1"/>
    <col min="14076" max="14076" width="10" style="8" customWidth="1"/>
    <col min="14077" max="14077" width="16.3333333333333" style="8" customWidth="1"/>
    <col min="14078" max="14078" width="11.6666666666667" style="8" customWidth="1"/>
    <col min="14079" max="14079" width="12.5555555555556" style="8" customWidth="1"/>
    <col min="14080" max="14080" width="9.88888888888889" style="8" customWidth="1"/>
    <col min="14081" max="14082" width="16.5555555555556" style="8" customWidth="1"/>
    <col min="14083" max="14319" width="8.88888888888889" style="8"/>
    <col min="14320" max="14320" width="2.88888888888889" style="8" customWidth="1"/>
    <col min="14321" max="14322" width="3.88888888888889" style="8" customWidth="1"/>
    <col min="14323" max="14323" width="1.44444444444444" style="8" customWidth="1"/>
    <col min="14324" max="14325" width="4.66666666666667" style="8" customWidth="1"/>
    <col min="14326" max="14326" width="67.5555555555556" style="8" customWidth="1"/>
    <col min="14327" max="14329" width="9" style="8" hidden="1" customWidth="1"/>
    <col min="14330" max="14331" width="19" style="8" customWidth="1"/>
    <col min="14332" max="14332" width="10" style="8" customWidth="1"/>
    <col min="14333" max="14333" width="16.3333333333333" style="8" customWidth="1"/>
    <col min="14334" max="14334" width="11.6666666666667" style="8" customWidth="1"/>
    <col min="14335" max="14335" width="12.5555555555556" style="8" customWidth="1"/>
    <col min="14336" max="14336" width="9.88888888888889" style="8" customWidth="1"/>
    <col min="14337" max="14338" width="16.5555555555556" style="8" customWidth="1"/>
    <col min="14339" max="14575" width="8.88888888888889" style="8"/>
    <col min="14576" max="14576" width="2.88888888888889" style="8" customWidth="1"/>
    <col min="14577" max="14578" width="3.88888888888889" style="8" customWidth="1"/>
    <col min="14579" max="14579" width="1.44444444444444" style="8" customWidth="1"/>
    <col min="14580" max="14581" width="4.66666666666667" style="8" customWidth="1"/>
    <col min="14582" max="14582" width="67.5555555555556" style="8" customWidth="1"/>
    <col min="14583" max="14585" width="9" style="8" hidden="1" customWidth="1"/>
    <col min="14586" max="14587" width="19" style="8" customWidth="1"/>
    <col min="14588" max="14588" width="10" style="8" customWidth="1"/>
    <col min="14589" max="14589" width="16.3333333333333" style="8" customWidth="1"/>
    <col min="14590" max="14590" width="11.6666666666667" style="8" customWidth="1"/>
    <col min="14591" max="14591" width="12.5555555555556" style="8" customWidth="1"/>
    <col min="14592" max="14592" width="9.88888888888889" style="8" customWidth="1"/>
    <col min="14593" max="14594" width="16.5555555555556" style="8" customWidth="1"/>
    <col min="14595" max="14831" width="8.88888888888889" style="8"/>
    <col min="14832" max="14832" width="2.88888888888889" style="8" customWidth="1"/>
    <col min="14833" max="14834" width="3.88888888888889" style="8" customWidth="1"/>
    <col min="14835" max="14835" width="1.44444444444444" style="8" customWidth="1"/>
    <col min="14836" max="14837" width="4.66666666666667" style="8" customWidth="1"/>
    <col min="14838" max="14838" width="67.5555555555556" style="8" customWidth="1"/>
    <col min="14839" max="14841" width="9" style="8" hidden="1" customWidth="1"/>
    <col min="14842" max="14843" width="19" style="8" customWidth="1"/>
    <col min="14844" max="14844" width="10" style="8" customWidth="1"/>
    <col min="14845" max="14845" width="16.3333333333333" style="8" customWidth="1"/>
    <col min="14846" max="14846" width="11.6666666666667" style="8" customWidth="1"/>
    <col min="14847" max="14847" width="12.5555555555556" style="8" customWidth="1"/>
    <col min="14848" max="14848" width="9.88888888888889" style="8" customWidth="1"/>
    <col min="14849" max="14850" width="16.5555555555556" style="8" customWidth="1"/>
    <col min="14851" max="15087" width="8.88888888888889" style="8"/>
    <col min="15088" max="15088" width="2.88888888888889" style="8" customWidth="1"/>
    <col min="15089" max="15090" width="3.88888888888889" style="8" customWidth="1"/>
    <col min="15091" max="15091" width="1.44444444444444" style="8" customWidth="1"/>
    <col min="15092" max="15093" width="4.66666666666667" style="8" customWidth="1"/>
    <col min="15094" max="15094" width="67.5555555555556" style="8" customWidth="1"/>
    <col min="15095" max="15097" width="9" style="8" hidden="1" customWidth="1"/>
    <col min="15098" max="15099" width="19" style="8" customWidth="1"/>
    <col min="15100" max="15100" width="10" style="8" customWidth="1"/>
    <col min="15101" max="15101" width="16.3333333333333" style="8" customWidth="1"/>
    <col min="15102" max="15102" width="11.6666666666667" style="8" customWidth="1"/>
    <col min="15103" max="15103" width="12.5555555555556" style="8" customWidth="1"/>
    <col min="15104" max="15104" width="9.88888888888889" style="8" customWidth="1"/>
    <col min="15105" max="15106" width="16.5555555555556" style="8" customWidth="1"/>
    <col min="15107" max="15343" width="8.88888888888889" style="8"/>
    <col min="15344" max="15344" width="2.88888888888889" style="8" customWidth="1"/>
    <col min="15345" max="15346" width="3.88888888888889" style="8" customWidth="1"/>
    <col min="15347" max="15347" width="1.44444444444444" style="8" customWidth="1"/>
    <col min="15348" max="15349" width="4.66666666666667" style="8" customWidth="1"/>
    <col min="15350" max="15350" width="67.5555555555556" style="8" customWidth="1"/>
    <col min="15351" max="15353" width="9" style="8" hidden="1" customWidth="1"/>
    <col min="15354" max="15355" width="19" style="8" customWidth="1"/>
    <col min="15356" max="15356" width="10" style="8" customWidth="1"/>
    <col min="15357" max="15357" width="16.3333333333333" style="8" customWidth="1"/>
    <col min="15358" max="15358" width="11.6666666666667" style="8" customWidth="1"/>
    <col min="15359" max="15359" width="12.5555555555556" style="8" customWidth="1"/>
    <col min="15360" max="15360" width="9.88888888888889" style="8" customWidth="1"/>
    <col min="15361" max="15362" width="16.5555555555556" style="8" customWidth="1"/>
    <col min="15363" max="15599" width="8.88888888888889" style="8"/>
    <col min="15600" max="15600" width="2.88888888888889" style="8" customWidth="1"/>
    <col min="15601" max="15602" width="3.88888888888889" style="8" customWidth="1"/>
    <col min="15603" max="15603" width="1.44444444444444" style="8" customWidth="1"/>
    <col min="15604" max="15605" width="4.66666666666667" style="8" customWidth="1"/>
    <col min="15606" max="15606" width="67.5555555555556" style="8" customWidth="1"/>
    <col min="15607" max="15609" width="9" style="8" hidden="1" customWidth="1"/>
    <col min="15610" max="15611" width="19" style="8" customWidth="1"/>
    <col min="15612" max="15612" width="10" style="8" customWidth="1"/>
    <col min="15613" max="15613" width="16.3333333333333" style="8" customWidth="1"/>
    <col min="15614" max="15614" width="11.6666666666667" style="8" customWidth="1"/>
    <col min="15615" max="15615" width="12.5555555555556" style="8" customWidth="1"/>
    <col min="15616" max="15616" width="9.88888888888889" style="8" customWidth="1"/>
    <col min="15617" max="15618" width="16.5555555555556" style="8" customWidth="1"/>
    <col min="15619" max="15855" width="8.88888888888889" style="8"/>
    <col min="15856" max="15856" width="2.88888888888889" style="8" customWidth="1"/>
    <col min="15857" max="15858" width="3.88888888888889" style="8" customWidth="1"/>
    <col min="15859" max="15859" width="1.44444444444444" style="8" customWidth="1"/>
    <col min="15860" max="15861" width="4.66666666666667" style="8" customWidth="1"/>
    <col min="15862" max="15862" width="67.5555555555556" style="8" customWidth="1"/>
    <col min="15863" max="15865" width="9" style="8" hidden="1" customWidth="1"/>
    <col min="15866" max="15867" width="19" style="8" customWidth="1"/>
    <col min="15868" max="15868" width="10" style="8" customWidth="1"/>
    <col min="15869" max="15869" width="16.3333333333333" style="8" customWidth="1"/>
    <col min="15870" max="15870" width="11.6666666666667" style="8" customWidth="1"/>
    <col min="15871" max="15871" width="12.5555555555556" style="8" customWidth="1"/>
    <col min="15872" max="15872" width="9.88888888888889" style="8" customWidth="1"/>
    <col min="15873" max="15874" width="16.5555555555556" style="8" customWidth="1"/>
    <col min="15875" max="16111" width="8.88888888888889" style="8"/>
    <col min="16112" max="16112" width="2.88888888888889" style="8" customWidth="1"/>
    <col min="16113" max="16114" width="3.88888888888889" style="8" customWidth="1"/>
    <col min="16115" max="16115" width="1.44444444444444" style="8" customWidth="1"/>
    <col min="16116" max="16117" width="4.66666666666667" style="8" customWidth="1"/>
    <col min="16118" max="16118" width="67.5555555555556" style="8" customWidth="1"/>
    <col min="16119" max="16121" width="9" style="8" hidden="1" customWidth="1"/>
    <col min="16122" max="16123" width="19" style="8" customWidth="1"/>
    <col min="16124" max="16124" width="10" style="8" customWidth="1"/>
    <col min="16125" max="16125" width="16.3333333333333" style="8" customWidth="1"/>
    <col min="16126" max="16126" width="11.6666666666667" style="8" customWidth="1"/>
    <col min="16127" max="16127" width="12.5555555555556" style="8" customWidth="1"/>
    <col min="16128" max="16128" width="9.88888888888889" style="8" customWidth="1"/>
    <col min="16129" max="16130" width="16.5555555555556" style="8" customWidth="1"/>
    <col min="16131" max="16384" width="8.88888888888889" style="8"/>
  </cols>
  <sheetData>
    <row r="1" spans="1:7">
      <c r="A1" s="11"/>
      <c r="B1" s="12"/>
      <c r="C1" s="12"/>
      <c r="D1" s="12"/>
      <c r="E1" s="12"/>
      <c r="F1" s="12" t="s">
        <v>48</v>
      </c>
      <c r="G1" s="13"/>
    </row>
    <row r="2" spans="7:7">
      <c r="G2" s="14"/>
    </row>
    <row r="3" spans="6:6">
      <c r="F3" s="15" t="s">
        <v>252</v>
      </c>
    </row>
    <row r="4" spans="7:10">
      <c r="G4" s="16"/>
      <c r="J4" s="10">
        <v>1</v>
      </c>
    </row>
    <row r="5" s="1" customFormat="1" spans="1:10">
      <c r="A5" s="17" t="s">
        <v>253</v>
      </c>
      <c r="B5" s="18"/>
      <c r="C5" s="18"/>
      <c r="D5" s="18"/>
      <c r="E5" s="18"/>
      <c r="G5" s="19" t="s">
        <v>254</v>
      </c>
      <c r="H5" s="19" t="s">
        <v>255</v>
      </c>
      <c r="I5" s="19" t="s">
        <v>256</v>
      </c>
      <c r="J5" s="43"/>
    </row>
    <row r="6" spans="7:7">
      <c r="G6" s="5"/>
    </row>
    <row r="7" spans="2:7">
      <c r="B7" s="20" t="s">
        <v>257</v>
      </c>
      <c r="C7" s="20"/>
      <c r="D7" s="20"/>
      <c r="E7" s="20"/>
      <c r="F7" s="20"/>
      <c r="G7" s="5"/>
    </row>
    <row r="8" spans="2:9">
      <c r="B8" s="21" t="s">
        <v>258</v>
      </c>
      <c r="C8" s="21"/>
      <c r="D8" s="21"/>
      <c r="E8" s="21"/>
      <c r="F8" s="21"/>
      <c r="G8" s="22">
        <v>13300</v>
      </c>
      <c r="H8" s="22">
        <f>+H9</f>
        <v>3095.83</v>
      </c>
      <c r="I8" s="44">
        <f>+H8/G8-1</f>
        <v>-0.767230827067669</v>
      </c>
    </row>
    <row r="9" spans="1:9">
      <c r="A9" s="23"/>
      <c r="B9" s="21"/>
      <c r="C9" s="21" t="s">
        <v>259</v>
      </c>
      <c r="D9" s="21"/>
      <c r="E9" s="21"/>
      <c r="F9" s="21"/>
      <c r="G9" s="5">
        <v>13500</v>
      </c>
      <c r="H9" s="24">
        <f>+H10</f>
        <v>3095.83</v>
      </c>
      <c r="I9" s="45">
        <f>+H9/G9-1</f>
        <v>-0.770679259259259</v>
      </c>
    </row>
    <row r="10" spans="1:9">
      <c r="A10" s="25"/>
      <c r="B10" s="26"/>
      <c r="C10" s="26"/>
      <c r="D10" s="26" t="s">
        <v>260</v>
      </c>
      <c r="E10" s="26"/>
      <c r="F10" s="27"/>
      <c r="G10" s="28">
        <v>13300</v>
      </c>
      <c r="H10" s="28">
        <f>+H11</f>
        <v>3095.83</v>
      </c>
      <c r="I10" s="46">
        <f>+H10/G10-1</f>
        <v>-0.767230827067669</v>
      </c>
    </row>
    <row r="11" spans="1:9">
      <c r="A11" s="29" t="s">
        <v>261</v>
      </c>
      <c r="E11" s="7" t="s">
        <v>262</v>
      </c>
      <c r="F11" s="30" t="s">
        <v>263</v>
      </c>
      <c r="G11" s="5">
        <v>13500</v>
      </c>
      <c r="H11" s="24">
        <v>3095.83</v>
      </c>
      <c r="I11" s="45">
        <f>+H11/G11-1</f>
        <v>-0.770679259259259</v>
      </c>
    </row>
    <row r="12" s="2" customFormat="1" spans="1:10">
      <c r="A12" s="31"/>
      <c r="B12" s="20" t="s">
        <v>264</v>
      </c>
      <c r="C12" s="20"/>
      <c r="D12" s="20"/>
      <c r="E12" s="20"/>
      <c r="F12" s="20"/>
      <c r="G12" s="5"/>
      <c r="I12" s="45"/>
      <c r="J12" s="47"/>
    </row>
    <row r="13" spans="2:9">
      <c r="B13" s="21" t="s">
        <v>265</v>
      </c>
      <c r="C13" s="21"/>
      <c r="D13" s="21"/>
      <c r="E13" s="21"/>
      <c r="F13" s="21"/>
      <c r="G13" s="32">
        <f>+G14+G51+G76+G83+G98+G107+G120+G132+G141+G150+G174+G187+G192+G197+G210</f>
        <v>3677600</v>
      </c>
      <c r="H13" s="32">
        <f>+H14+H51+H76+H83+H98+H107+H120+H132+H141+H150+H174+H187+H192+H197+H210</f>
        <v>1261583.3</v>
      </c>
      <c r="I13" s="44">
        <f t="shared" ref="I13:I20" si="0">+H13/G13-1</f>
        <v>-0.656954725908201</v>
      </c>
    </row>
    <row r="14" spans="1:9">
      <c r="A14" s="23"/>
      <c r="B14" s="21"/>
      <c r="C14" s="21" t="s">
        <v>266</v>
      </c>
      <c r="D14" s="21"/>
      <c r="E14" s="21"/>
      <c r="F14" s="21"/>
      <c r="G14" s="24">
        <f>+G15+G19+G23+G27+G29+G31+G34+G37+G40+G42+G44+G46+G48+G25+G21</f>
        <v>873900</v>
      </c>
      <c r="H14" s="24">
        <f>+H15+H19+H23+H27+H29+H31+H34+H37+H40+H42+H44+H46+H48+H25+H21</f>
        <v>235227.35</v>
      </c>
      <c r="I14" s="45">
        <f t="shared" si="0"/>
        <v>-0.73083035816455</v>
      </c>
    </row>
    <row r="15" spans="1:9">
      <c r="A15" s="25"/>
      <c r="B15" s="26"/>
      <c r="C15" s="26"/>
      <c r="D15" s="26" t="s">
        <v>267</v>
      </c>
      <c r="E15" s="26"/>
      <c r="F15" s="27"/>
      <c r="G15" s="33">
        <f>+SUM(G16:G18)</f>
        <v>254500</v>
      </c>
      <c r="H15" s="33">
        <f>+SUM(H16:H18)</f>
        <v>126502.74</v>
      </c>
      <c r="I15" s="46">
        <f t="shared" si="0"/>
        <v>-0.502936188605108</v>
      </c>
    </row>
    <row r="16" spans="1:9">
      <c r="A16" s="29" t="s">
        <v>261</v>
      </c>
      <c r="E16" s="7" t="s">
        <v>268</v>
      </c>
      <c r="F16" s="30" t="s">
        <v>269</v>
      </c>
      <c r="G16" s="24">
        <v>165000</v>
      </c>
      <c r="H16" s="24">
        <v>99861.93</v>
      </c>
      <c r="I16" s="45">
        <f t="shared" si="0"/>
        <v>-0.394776181818182</v>
      </c>
    </row>
    <row r="17" spans="1:9">
      <c r="A17" s="29" t="s">
        <v>261</v>
      </c>
      <c r="E17" s="7" t="s">
        <v>262</v>
      </c>
      <c r="F17" s="30" t="s">
        <v>263</v>
      </c>
      <c r="G17" s="24">
        <v>88500</v>
      </c>
      <c r="H17" s="24">
        <v>26640.81</v>
      </c>
      <c r="I17" s="45">
        <f t="shared" si="0"/>
        <v>-0.698973898305085</v>
      </c>
    </row>
    <row r="18" spans="1:9">
      <c r="A18" s="29" t="s">
        <v>261</v>
      </c>
      <c r="E18" s="7" t="s">
        <v>270</v>
      </c>
      <c r="F18" s="30" t="s">
        <v>271</v>
      </c>
      <c r="G18" s="24">
        <v>1000</v>
      </c>
      <c r="H18" s="24">
        <v>0</v>
      </c>
      <c r="I18" s="45">
        <f t="shared" si="0"/>
        <v>-1</v>
      </c>
    </row>
    <row r="19" spans="1:9">
      <c r="A19" s="25"/>
      <c r="B19" s="26"/>
      <c r="C19" s="26"/>
      <c r="D19" s="26" t="s">
        <v>272</v>
      </c>
      <c r="E19" s="26"/>
      <c r="F19" s="27"/>
      <c r="G19" s="33">
        <f>+G20</f>
        <v>2000</v>
      </c>
      <c r="H19" s="33">
        <f>+H20</f>
        <v>0</v>
      </c>
      <c r="I19" s="46">
        <f t="shared" si="0"/>
        <v>-1</v>
      </c>
    </row>
    <row r="20" spans="1:9">
      <c r="A20" s="29" t="s">
        <v>261</v>
      </c>
      <c r="E20" s="7" t="s">
        <v>262</v>
      </c>
      <c r="F20" s="30" t="s">
        <v>263</v>
      </c>
      <c r="G20" s="24">
        <v>2000</v>
      </c>
      <c r="H20" s="24">
        <v>0</v>
      </c>
      <c r="I20" s="45">
        <f t="shared" si="0"/>
        <v>-1</v>
      </c>
    </row>
    <row r="21" spans="1:9">
      <c r="A21" s="25"/>
      <c r="B21" s="26"/>
      <c r="C21" s="26"/>
      <c r="D21" s="26" t="s">
        <v>273</v>
      </c>
      <c r="E21" s="26"/>
      <c r="F21" s="27"/>
      <c r="G21" s="33">
        <f>+G22</f>
        <v>53000</v>
      </c>
      <c r="H21" s="33">
        <f>+H22</f>
        <v>33529.16</v>
      </c>
      <c r="I21" s="46"/>
    </row>
    <row r="22" spans="1:9">
      <c r="A22" s="29" t="s">
        <v>261</v>
      </c>
      <c r="E22" s="7" t="s">
        <v>262</v>
      </c>
      <c r="F22" s="30" t="s">
        <v>263</v>
      </c>
      <c r="G22" s="24">
        <v>53000</v>
      </c>
      <c r="H22" s="24">
        <v>33529.16</v>
      </c>
      <c r="I22" s="45"/>
    </row>
    <row r="23" spans="1:9">
      <c r="A23" s="25"/>
      <c r="B23" s="26"/>
      <c r="C23" s="26"/>
      <c r="D23" s="26" t="s">
        <v>274</v>
      </c>
      <c r="E23" s="26"/>
      <c r="F23" s="27"/>
      <c r="G23" s="33">
        <f>+G24</f>
        <v>50000</v>
      </c>
      <c r="H23" s="33">
        <f>+H24</f>
        <v>42084.06</v>
      </c>
      <c r="I23" s="46">
        <f t="shared" ref="I23:I54" si="1">+H23/G23-1</f>
        <v>-0.1583188</v>
      </c>
    </row>
    <row r="24" ht="28.8" spans="1:9">
      <c r="A24" s="29" t="s">
        <v>275</v>
      </c>
      <c r="E24" s="7" t="s">
        <v>262</v>
      </c>
      <c r="F24" s="30" t="s">
        <v>263</v>
      </c>
      <c r="G24" s="24">
        <v>50000</v>
      </c>
      <c r="H24" s="24">
        <v>42084.06</v>
      </c>
      <c r="I24" s="45">
        <f t="shared" si="1"/>
        <v>-0.1583188</v>
      </c>
    </row>
    <row r="25" spans="1:9">
      <c r="A25" s="34"/>
      <c r="B25" s="26"/>
      <c r="C25" s="26"/>
      <c r="D25" s="35" t="s">
        <v>276</v>
      </c>
      <c r="E25" s="35"/>
      <c r="F25" s="36"/>
      <c r="G25" s="33">
        <f>+G26</f>
        <v>62200</v>
      </c>
      <c r="H25" s="33">
        <f>+H26</f>
        <v>0</v>
      </c>
      <c r="I25" s="46">
        <f t="shared" si="1"/>
        <v>-1</v>
      </c>
    </row>
    <row r="26" spans="1:9">
      <c r="A26" s="29" t="s">
        <v>261</v>
      </c>
      <c r="E26" s="7" t="s">
        <v>262</v>
      </c>
      <c r="F26" s="30" t="s">
        <v>263</v>
      </c>
      <c r="G26" s="24">
        <v>62200</v>
      </c>
      <c r="H26" s="24">
        <v>0</v>
      </c>
      <c r="I26" s="45">
        <f t="shared" si="1"/>
        <v>-1</v>
      </c>
    </row>
    <row r="27" spans="1:9">
      <c r="A27" s="25"/>
      <c r="B27" s="26"/>
      <c r="C27" s="26"/>
      <c r="D27" s="26" t="s">
        <v>277</v>
      </c>
      <c r="E27" s="26"/>
      <c r="F27" s="27"/>
      <c r="G27" s="33">
        <f>+G28</f>
        <v>6000</v>
      </c>
      <c r="H27" s="33">
        <f>+H28</f>
        <v>0</v>
      </c>
      <c r="I27" s="46">
        <f t="shared" si="1"/>
        <v>-1</v>
      </c>
    </row>
    <row r="28" ht="28.8" spans="1:9">
      <c r="A28" s="29" t="s">
        <v>275</v>
      </c>
      <c r="E28" s="7" t="s">
        <v>262</v>
      </c>
      <c r="F28" s="30" t="s">
        <v>263</v>
      </c>
      <c r="G28" s="24">
        <v>6000</v>
      </c>
      <c r="H28" s="24">
        <v>0</v>
      </c>
      <c r="I28" s="45">
        <f t="shared" si="1"/>
        <v>-1</v>
      </c>
    </row>
    <row r="29" spans="1:9">
      <c r="A29" s="25"/>
      <c r="B29" s="26"/>
      <c r="C29" s="26"/>
      <c r="D29" s="37" t="s">
        <v>278</v>
      </c>
      <c r="E29" s="37"/>
      <c r="F29" s="37"/>
      <c r="G29" s="38">
        <f>+G30</f>
        <v>3000</v>
      </c>
      <c r="H29" s="38">
        <f>+H30</f>
        <v>2960.78</v>
      </c>
      <c r="I29" s="46">
        <f t="shared" si="1"/>
        <v>-0.0130733333333333</v>
      </c>
    </row>
    <row r="30" ht="28.8" spans="1:9">
      <c r="A30" s="29" t="s">
        <v>275</v>
      </c>
      <c r="E30" s="7" t="s">
        <v>279</v>
      </c>
      <c r="F30" s="30" t="s">
        <v>280</v>
      </c>
      <c r="G30" s="24">
        <v>3000</v>
      </c>
      <c r="H30" s="24">
        <v>2960.78</v>
      </c>
      <c r="I30" s="45">
        <f t="shared" si="1"/>
        <v>-0.0130733333333333</v>
      </c>
    </row>
    <row r="31" spans="1:9">
      <c r="A31" s="25"/>
      <c r="B31" s="26"/>
      <c r="C31" s="26"/>
      <c r="D31" s="37" t="s">
        <v>281</v>
      </c>
      <c r="E31" s="37"/>
      <c r="F31" s="37"/>
      <c r="G31" s="38">
        <f>+G32+G33</f>
        <v>26000</v>
      </c>
      <c r="H31" s="38">
        <f>+H32+H33</f>
        <v>493.35</v>
      </c>
      <c r="I31" s="46">
        <f t="shared" si="1"/>
        <v>-0.981025</v>
      </c>
    </row>
    <row r="32" ht="28.8" spans="1:9">
      <c r="A32" s="39" t="s">
        <v>282</v>
      </c>
      <c r="B32" s="40"/>
      <c r="E32" s="7" t="s">
        <v>270</v>
      </c>
      <c r="F32" s="30" t="s">
        <v>271</v>
      </c>
      <c r="G32" s="24">
        <v>1000</v>
      </c>
      <c r="H32" s="24">
        <v>493.35</v>
      </c>
      <c r="I32" s="45">
        <f t="shared" si="1"/>
        <v>-0.50665</v>
      </c>
    </row>
    <row r="33" s="3" customFormat="1" ht="28.8" spans="1:10">
      <c r="A33" s="39" t="s">
        <v>283</v>
      </c>
      <c r="B33" s="40"/>
      <c r="C33" s="40"/>
      <c r="E33" s="7" t="s">
        <v>284</v>
      </c>
      <c r="F33" s="41" t="s">
        <v>285</v>
      </c>
      <c r="G33" s="24">
        <v>25000</v>
      </c>
      <c r="H33" s="24">
        <v>0</v>
      </c>
      <c r="I33" s="45">
        <f t="shared" si="1"/>
        <v>-1</v>
      </c>
      <c r="J33" s="48"/>
    </row>
    <row r="34" spans="1:9">
      <c r="A34" s="25"/>
      <c r="B34" s="26"/>
      <c r="C34" s="26"/>
      <c r="D34" s="37" t="s">
        <v>286</v>
      </c>
      <c r="E34" s="37"/>
      <c r="F34" s="37"/>
      <c r="G34" s="38">
        <f>+G35+G36</f>
        <v>140000</v>
      </c>
      <c r="H34" s="38">
        <f>+H35+H36</f>
        <v>0</v>
      </c>
      <c r="I34" s="46">
        <f t="shared" si="1"/>
        <v>-1</v>
      </c>
    </row>
    <row r="35" ht="28.8" spans="1:9">
      <c r="A35" s="39" t="s">
        <v>282</v>
      </c>
      <c r="B35" s="40"/>
      <c r="E35" s="7" t="s">
        <v>270</v>
      </c>
      <c r="F35" s="30" t="s">
        <v>271</v>
      </c>
      <c r="G35" s="24">
        <v>10000</v>
      </c>
      <c r="H35" s="24">
        <v>0</v>
      </c>
      <c r="I35" s="45">
        <f t="shared" si="1"/>
        <v>-1</v>
      </c>
    </row>
    <row r="36" s="3" customFormat="1" ht="28.8" spans="1:10">
      <c r="A36" s="39" t="s">
        <v>283</v>
      </c>
      <c r="B36" s="40"/>
      <c r="C36" s="40"/>
      <c r="E36" s="7" t="s">
        <v>284</v>
      </c>
      <c r="F36" s="41" t="s">
        <v>285</v>
      </c>
      <c r="G36" s="24">
        <v>130000</v>
      </c>
      <c r="H36" s="24">
        <v>0</v>
      </c>
      <c r="I36" s="45">
        <f t="shared" si="1"/>
        <v>-1</v>
      </c>
      <c r="J36" s="48"/>
    </row>
    <row r="37" spans="1:9">
      <c r="A37" s="25"/>
      <c r="B37" s="26"/>
      <c r="C37" s="26"/>
      <c r="D37" s="37" t="s">
        <v>287</v>
      </c>
      <c r="E37" s="37"/>
      <c r="F37" s="37"/>
      <c r="G37" s="38">
        <f>+G38+G39</f>
        <v>150000</v>
      </c>
      <c r="H37" s="38">
        <f>+H38+H39</f>
        <v>13912.5</v>
      </c>
      <c r="I37" s="46">
        <f t="shared" si="1"/>
        <v>-0.90725</v>
      </c>
    </row>
    <row r="38" spans="1:9">
      <c r="A38" s="29" t="s">
        <v>261</v>
      </c>
      <c r="B38" s="40"/>
      <c r="E38" s="7" t="s">
        <v>262</v>
      </c>
      <c r="F38" s="30" t="s">
        <v>263</v>
      </c>
      <c r="G38" s="24">
        <v>50000</v>
      </c>
      <c r="H38" s="24">
        <v>13912.5</v>
      </c>
      <c r="I38" s="45">
        <f t="shared" si="1"/>
        <v>-0.72175</v>
      </c>
    </row>
    <row r="39" ht="57.6" spans="1:9">
      <c r="A39" s="39" t="s">
        <v>288</v>
      </c>
      <c r="B39" s="40"/>
      <c r="E39" s="7" t="s">
        <v>279</v>
      </c>
      <c r="F39" s="30" t="s">
        <v>280</v>
      </c>
      <c r="G39" s="24">
        <v>100000</v>
      </c>
      <c r="H39" s="24">
        <v>0</v>
      </c>
      <c r="I39" s="45">
        <f t="shared" si="1"/>
        <v>-1</v>
      </c>
    </row>
    <row r="40" spans="1:9">
      <c r="A40" s="25"/>
      <c r="B40" s="26"/>
      <c r="C40" s="26"/>
      <c r="D40" s="37" t="s">
        <v>289</v>
      </c>
      <c r="E40" s="37"/>
      <c r="F40" s="37"/>
      <c r="G40" s="33">
        <f>+G41</f>
        <v>2700</v>
      </c>
      <c r="H40" s="33">
        <f>+H41</f>
        <v>1944.76</v>
      </c>
      <c r="I40" s="46">
        <f t="shared" si="1"/>
        <v>-0.279718518518518</v>
      </c>
    </row>
    <row r="41" spans="1:9">
      <c r="A41" s="31" t="s">
        <v>290</v>
      </c>
      <c r="B41" s="40"/>
      <c r="D41" s="42"/>
      <c r="E41" s="7" t="s">
        <v>291</v>
      </c>
      <c r="F41" s="30" t="s">
        <v>292</v>
      </c>
      <c r="G41" s="24">
        <v>2700</v>
      </c>
      <c r="H41" s="24">
        <v>1944.76</v>
      </c>
      <c r="I41" s="45">
        <f t="shared" si="1"/>
        <v>-0.279718518518518</v>
      </c>
    </row>
    <row r="42" spans="1:9">
      <c r="A42" s="25"/>
      <c r="B42" s="26"/>
      <c r="C42" s="26"/>
      <c r="D42" s="37" t="s">
        <v>293</v>
      </c>
      <c r="E42" s="37"/>
      <c r="F42" s="37"/>
      <c r="G42" s="33">
        <f>+G43</f>
        <v>60000</v>
      </c>
      <c r="H42" s="33">
        <f>+H43</f>
        <v>13800</v>
      </c>
      <c r="I42" s="46">
        <f t="shared" si="1"/>
        <v>-0.77</v>
      </c>
    </row>
    <row r="43" spans="1:9">
      <c r="A43" s="29" t="s">
        <v>261</v>
      </c>
      <c r="B43" s="40"/>
      <c r="D43" s="42"/>
      <c r="E43" s="7" t="s">
        <v>262</v>
      </c>
      <c r="F43" s="30" t="s">
        <v>263</v>
      </c>
      <c r="G43" s="24">
        <v>60000</v>
      </c>
      <c r="H43" s="24">
        <v>13800</v>
      </c>
      <c r="I43" s="45">
        <f t="shared" si="1"/>
        <v>-0.77</v>
      </c>
    </row>
    <row r="44" spans="1:9">
      <c r="A44" s="25"/>
      <c r="B44" s="26"/>
      <c r="C44" s="26"/>
      <c r="D44" s="37" t="s">
        <v>294</v>
      </c>
      <c r="E44" s="37"/>
      <c r="F44" s="37"/>
      <c r="G44" s="33">
        <f>+G45</f>
        <v>1000</v>
      </c>
      <c r="H44" s="33">
        <f>+H45</f>
        <v>0</v>
      </c>
      <c r="I44" s="46">
        <f t="shared" si="1"/>
        <v>-1</v>
      </c>
    </row>
    <row r="45" spans="1:9">
      <c r="A45" s="31" t="s">
        <v>290</v>
      </c>
      <c r="B45" s="40"/>
      <c r="D45" s="42"/>
      <c r="E45" s="7" t="s">
        <v>291</v>
      </c>
      <c r="F45" s="30" t="s">
        <v>292</v>
      </c>
      <c r="G45" s="24">
        <v>1000</v>
      </c>
      <c r="H45" s="24">
        <v>0</v>
      </c>
      <c r="I45" s="45">
        <f t="shared" si="1"/>
        <v>-1</v>
      </c>
    </row>
    <row r="46" spans="1:9">
      <c r="A46" s="25"/>
      <c r="B46" s="26"/>
      <c r="C46" s="26"/>
      <c r="D46" s="37" t="s">
        <v>295</v>
      </c>
      <c r="E46" s="37"/>
      <c r="F46" s="37"/>
      <c r="G46" s="33">
        <f>+G47</f>
        <v>1500</v>
      </c>
      <c r="H46" s="33">
        <f>+H47</f>
        <v>0</v>
      </c>
      <c r="I46" s="46">
        <f t="shared" si="1"/>
        <v>-1</v>
      </c>
    </row>
    <row r="47" spans="1:9">
      <c r="A47" s="31" t="s">
        <v>290</v>
      </c>
      <c r="B47" s="40"/>
      <c r="D47" s="42"/>
      <c r="E47" s="7" t="s">
        <v>291</v>
      </c>
      <c r="F47" s="30" t="s">
        <v>292</v>
      </c>
      <c r="G47" s="24">
        <v>1500</v>
      </c>
      <c r="H47" s="24">
        <v>0</v>
      </c>
      <c r="I47" s="45">
        <f t="shared" si="1"/>
        <v>-1</v>
      </c>
    </row>
    <row r="48" s="4" customFormat="1" spans="1:10">
      <c r="A48" s="25"/>
      <c r="B48" s="26"/>
      <c r="C48" s="26"/>
      <c r="D48" s="37" t="s">
        <v>296</v>
      </c>
      <c r="E48" s="37"/>
      <c r="F48" s="37"/>
      <c r="G48" s="33">
        <f>+SUM(G49:G50)</f>
        <v>62000</v>
      </c>
      <c r="H48" s="33">
        <f>+SUM(H49:H50)</f>
        <v>0</v>
      </c>
      <c r="I48" s="46">
        <f t="shared" si="1"/>
        <v>-1</v>
      </c>
      <c r="J48" s="49"/>
    </row>
    <row r="49" s="4" customFormat="1" spans="1:10">
      <c r="A49" s="29" t="s">
        <v>261</v>
      </c>
      <c r="B49" s="40"/>
      <c r="C49" s="7"/>
      <c r="D49" s="42"/>
      <c r="E49" s="7" t="s">
        <v>262</v>
      </c>
      <c r="F49" s="30" t="s">
        <v>263</v>
      </c>
      <c r="G49" s="24">
        <v>32000</v>
      </c>
      <c r="H49" s="24">
        <v>0</v>
      </c>
      <c r="I49" s="45">
        <f t="shared" si="1"/>
        <v>-1</v>
      </c>
      <c r="J49" s="49"/>
    </row>
    <row r="50" s="4" customFormat="1" spans="1:10">
      <c r="A50" s="29" t="s">
        <v>261</v>
      </c>
      <c r="B50" s="40"/>
      <c r="C50" s="7"/>
      <c r="D50" s="42"/>
      <c r="E50" s="7" t="s">
        <v>279</v>
      </c>
      <c r="F50" s="30" t="s">
        <v>280</v>
      </c>
      <c r="G50" s="24">
        <v>30000</v>
      </c>
      <c r="H50" s="24">
        <v>0</v>
      </c>
      <c r="I50" s="45">
        <f t="shared" si="1"/>
        <v>-1</v>
      </c>
      <c r="J50" s="49"/>
    </row>
    <row r="51" s="4" customFormat="1" spans="1:10">
      <c r="A51" s="23"/>
      <c r="B51" s="21"/>
      <c r="C51" s="21" t="s">
        <v>297</v>
      </c>
      <c r="D51" s="21"/>
      <c r="E51" s="21"/>
      <c r="F51" s="21"/>
      <c r="G51" s="24">
        <f>+G52+G54+G56+G58+G60+G62+G64+G66+G68+G70+G72+G74</f>
        <v>88400</v>
      </c>
      <c r="H51" s="24">
        <f>+H52+H54+H56+H58+H60+H62+H64+H66+H68+H70+H72+H74</f>
        <v>14625.2</v>
      </c>
      <c r="I51" s="45">
        <f t="shared" si="1"/>
        <v>-0.834556561085973</v>
      </c>
      <c r="J51" s="49"/>
    </row>
    <row r="52" s="4" customFormat="1" spans="1:10">
      <c r="A52" s="25"/>
      <c r="B52" s="26"/>
      <c r="C52" s="26"/>
      <c r="D52" s="35" t="s">
        <v>298</v>
      </c>
      <c r="E52" s="35"/>
      <c r="F52" s="36"/>
      <c r="G52" s="33">
        <f>+G53</f>
        <v>50000</v>
      </c>
      <c r="H52" s="33">
        <f>+H53</f>
        <v>11687.7</v>
      </c>
      <c r="I52" s="46">
        <f t="shared" si="1"/>
        <v>-0.766246</v>
      </c>
      <c r="J52" s="49"/>
    </row>
    <row r="53" s="4" customFormat="1" spans="1:10">
      <c r="A53" s="31" t="s">
        <v>290</v>
      </c>
      <c r="B53" s="7"/>
      <c r="C53" s="7"/>
      <c r="D53" s="42"/>
      <c r="E53" s="7" t="s">
        <v>291</v>
      </c>
      <c r="F53" s="30" t="s">
        <v>292</v>
      </c>
      <c r="G53" s="24">
        <v>50000</v>
      </c>
      <c r="H53" s="24">
        <v>11687.7</v>
      </c>
      <c r="I53" s="45">
        <f t="shared" si="1"/>
        <v>-0.766246</v>
      </c>
      <c r="J53" s="49"/>
    </row>
    <row r="54" spans="1:9">
      <c r="A54" s="25"/>
      <c r="B54" s="26"/>
      <c r="C54" s="26"/>
      <c r="D54" s="35" t="s">
        <v>299</v>
      </c>
      <c r="E54" s="35"/>
      <c r="F54" s="36"/>
      <c r="G54" s="33">
        <f>+G55</f>
        <v>5000</v>
      </c>
      <c r="H54" s="33">
        <f>+H55</f>
        <v>0</v>
      </c>
      <c r="I54" s="46">
        <f t="shared" si="1"/>
        <v>-1</v>
      </c>
    </row>
    <row r="55" spans="1:9">
      <c r="A55" s="31" t="s">
        <v>290</v>
      </c>
      <c r="D55" s="42"/>
      <c r="E55" s="7" t="s">
        <v>291</v>
      </c>
      <c r="F55" s="30" t="s">
        <v>292</v>
      </c>
      <c r="G55" s="24">
        <v>5000</v>
      </c>
      <c r="H55" s="24">
        <v>0</v>
      </c>
      <c r="I55" s="45">
        <f t="shared" ref="I55:I81" si="2">+H55/G55-1</f>
        <v>-1</v>
      </c>
    </row>
    <row r="56" spans="1:9">
      <c r="A56" s="34"/>
      <c r="B56" s="26"/>
      <c r="C56" s="26"/>
      <c r="D56" s="35" t="s">
        <v>300</v>
      </c>
      <c r="E56" s="35"/>
      <c r="F56" s="36"/>
      <c r="G56" s="33">
        <f>+G57</f>
        <v>2000</v>
      </c>
      <c r="H56" s="33">
        <f>+H57</f>
        <v>2000</v>
      </c>
      <c r="I56" s="46">
        <f t="shared" si="2"/>
        <v>0</v>
      </c>
    </row>
    <row r="57" spans="1:9">
      <c r="A57" s="31" t="s">
        <v>290</v>
      </c>
      <c r="D57" s="42"/>
      <c r="E57" s="7" t="s">
        <v>291</v>
      </c>
      <c r="F57" s="30" t="s">
        <v>292</v>
      </c>
      <c r="G57" s="24">
        <v>2000</v>
      </c>
      <c r="H57" s="24">
        <v>2000</v>
      </c>
      <c r="I57" s="45">
        <f t="shared" si="2"/>
        <v>0</v>
      </c>
    </row>
    <row r="58" spans="1:9">
      <c r="A58" s="34"/>
      <c r="B58" s="26"/>
      <c r="C58" s="26"/>
      <c r="D58" s="35" t="s">
        <v>301</v>
      </c>
      <c r="E58" s="35"/>
      <c r="F58" s="36"/>
      <c r="G58" s="33">
        <f>+G59</f>
        <v>2000</v>
      </c>
      <c r="H58" s="33">
        <f>+H59</f>
        <v>937.5</v>
      </c>
      <c r="I58" s="46">
        <f t="shared" si="2"/>
        <v>-0.53125</v>
      </c>
    </row>
    <row r="59" spans="1:9">
      <c r="A59" s="31" t="s">
        <v>290</v>
      </c>
      <c r="D59" s="42"/>
      <c r="E59" s="7" t="s">
        <v>291</v>
      </c>
      <c r="F59" s="30" t="s">
        <v>292</v>
      </c>
      <c r="G59" s="24">
        <v>2000</v>
      </c>
      <c r="H59" s="24">
        <v>937.5</v>
      </c>
      <c r="I59" s="45">
        <f t="shared" si="2"/>
        <v>-0.53125</v>
      </c>
    </row>
    <row r="60" spans="1:9">
      <c r="A60" s="34"/>
      <c r="B60" s="26"/>
      <c r="C60" s="26"/>
      <c r="D60" s="35" t="s">
        <v>302</v>
      </c>
      <c r="E60" s="35"/>
      <c r="F60" s="36"/>
      <c r="G60" s="33">
        <f>+G61</f>
        <v>5000</v>
      </c>
      <c r="H60" s="33">
        <f>+H61</f>
        <v>0</v>
      </c>
      <c r="I60" s="46">
        <f t="shared" si="2"/>
        <v>-1</v>
      </c>
    </row>
    <row r="61" spans="1:9">
      <c r="A61" s="31" t="s">
        <v>290</v>
      </c>
      <c r="D61" s="42"/>
      <c r="E61" s="7" t="s">
        <v>291</v>
      </c>
      <c r="F61" s="30" t="s">
        <v>292</v>
      </c>
      <c r="G61" s="24">
        <v>5000</v>
      </c>
      <c r="H61" s="24">
        <v>0</v>
      </c>
      <c r="I61" s="45">
        <f t="shared" si="2"/>
        <v>-1</v>
      </c>
    </row>
    <row r="62" spans="1:9">
      <c r="A62" s="34"/>
      <c r="B62" s="26"/>
      <c r="C62" s="26"/>
      <c r="D62" s="35" t="s">
        <v>303</v>
      </c>
      <c r="E62" s="35"/>
      <c r="F62" s="36"/>
      <c r="G62" s="33">
        <f>+G63</f>
        <v>700</v>
      </c>
      <c r="H62" s="33">
        <f>+H63</f>
        <v>0</v>
      </c>
      <c r="I62" s="46">
        <f t="shared" si="2"/>
        <v>-1</v>
      </c>
    </row>
    <row r="63" spans="1:9">
      <c r="A63" s="31" t="s">
        <v>290</v>
      </c>
      <c r="D63" s="42"/>
      <c r="E63" s="7" t="s">
        <v>291</v>
      </c>
      <c r="F63" s="30" t="s">
        <v>292</v>
      </c>
      <c r="G63" s="24">
        <v>700</v>
      </c>
      <c r="H63" s="24">
        <v>0</v>
      </c>
      <c r="I63" s="45">
        <f t="shared" si="2"/>
        <v>-1</v>
      </c>
    </row>
    <row r="64" spans="1:9">
      <c r="A64" s="34"/>
      <c r="B64" s="26"/>
      <c r="C64" s="26"/>
      <c r="D64" s="35" t="s">
        <v>304</v>
      </c>
      <c r="E64" s="35"/>
      <c r="F64" s="36"/>
      <c r="G64" s="33">
        <f>+G65</f>
        <v>700</v>
      </c>
      <c r="H64" s="33">
        <f>+H65</f>
        <v>0</v>
      </c>
      <c r="I64" s="46">
        <f t="shared" si="2"/>
        <v>-1</v>
      </c>
    </row>
    <row r="65" spans="1:9">
      <c r="A65" s="31" t="s">
        <v>290</v>
      </c>
      <c r="D65" s="42"/>
      <c r="E65" s="7" t="s">
        <v>291</v>
      </c>
      <c r="F65" s="30" t="s">
        <v>292</v>
      </c>
      <c r="G65" s="24">
        <v>700</v>
      </c>
      <c r="H65" s="24">
        <v>0</v>
      </c>
      <c r="I65" s="45">
        <f t="shared" si="2"/>
        <v>-1</v>
      </c>
    </row>
    <row r="66" spans="1:9">
      <c r="A66" s="34"/>
      <c r="B66" s="26"/>
      <c r="C66" s="26"/>
      <c r="D66" s="35" t="s">
        <v>305</v>
      </c>
      <c r="E66" s="35"/>
      <c r="F66" s="36"/>
      <c r="G66" s="33">
        <f>+G67</f>
        <v>2000</v>
      </c>
      <c r="H66" s="33">
        <f>+H67</f>
        <v>0</v>
      </c>
      <c r="I66" s="46">
        <f t="shared" si="2"/>
        <v>-1</v>
      </c>
    </row>
    <row r="67" s="3" customFormat="1" spans="1:10">
      <c r="A67" s="29" t="s">
        <v>261</v>
      </c>
      <c r="B67" s="7"/>
      <c r="C67" s="7"/>
      <c r="D67" s="50"/>
      <c r="E67" s="7" t="s">
        <v>279</v>
      </c>
      <c r="F67" s="30" t="s">
        <v>280</v>
      </c>
      <c r="G67" s="24">
        <v>2000</v>
      </c>
      <c r="H67" s="24">
        <v>0</v>
      </c>
      <c r="I67" s="45">
        <f t="shared" si="2"/>
        <v>-1</v>
      </c>
      <c r="J67" s="48"/>
    </row>
    <row r="68" s="3" customFormat="1" spans="1:10">
      <c r="A68" s="34"/>
      <c r="B68" s="26"/>
      <c r="C68" s="26"/>
      <c r="D68" s="35" t="s">
        <v>306</v>
      </c>
      <c r="E68" s="35"/>
      <c r="F68" s="36"/>
      <c r="G68" s="33">
        <f>+G69</f>
        <v>2000</v>
      </c>
      <c r="H68" s="33">
        <f>+H69</f>
        <v>0</v>
      </c>
      <c r="I68" s="46">
        <f t="shared" si="2"/>
        <v>-1</v>
      </c>
      <c r="J68" s="48"/>
    </row>
    <row r="69" s="3" customFormat="1" spans="1:10">
      <c r="A69" s="29" t="s">
        <v>261</v>
      </c>
      <c r="B69" s="7"/>
      <c r="C69" s="7"/>
      <c r="D69" s="50"/>
      <c r="E69" s="7" t="s">
        <v>279</v>
      </c>
      <c r="F69" s="30" t="s">
        <v>280</v>
      </c>
      <c r="G69" s="24">
        <v>2000</v>
      </c>
      <c r="H69" s="24">
        <v>0</v>
      </c>
      <c r="I69" s="45">
        <f t="shared" si="2"/>
        <v>-1</v>
      </c>
      <c r="J69" s="48"/>
    </row>
    <row r="70" s="3" customFormat="1" spans="1:10">
      <c r="A70" s="51"/>
      <c r="B70" s="52"/>
      <c r="C70" s="52"/>
      <c r="D70" s="53" t="s">
        <v>307</v>
      </c>
      <c r="E70" s="53"/>
      <c r="F70" s="54"/>
      <c r="G70" s="33">
        <f>+G71</f>
        <v>2000</v>
      </c>
      <c r="H70" s="33">
        <f>+H71</f>
        <v>0</v>
      </c>
      <c r="I70" s="46">
        <f t="shared" si="2"/>
        <v>-1</v>
      </c>
      <c r="J70" s="48"/>
    </row>
    <row r="71" spans="1:9">
      <c r="A71" s="29" t="s">
        <v>261</v>
      </c>
      <c r="B71" s="40"/>
      <c r="C71" s="40"/>
      <c r="D71" s="50"/>
      <c r="E71" s="7" t="s">
        <v>279</v>
      </c>
      <c r="F71" s="30" t="s">
        <v>280</v>
      </c>
      <c r="G71" s="24">
        <v>2000</v>
      </c>
      <c r="H71" s="24">
        <v>0</v>
      </c>
      <c r="I71" s="45">
        <f t="shared" si="2"/>
        <v>-1</v>
      </c>
    </row>
    <row r="72" spans="1:9">
      <c r="A72" s="51"/>
      <c r="B72" s="52"/>
      <c r="C72" s="52"/>
      <c r="D72" s="53" t="s">
        <v>308</v>
      </c>
      <c r="E72" s="53"/>
      <c r="F72" s="54"/>
      <c r="G72" s="33">
        <f>+G73</f>
        <v>15000</v>
      </c>
      <c r="H72" s="33">
        <f>+H73</f>
        <v>0</v>
      </c>
      <c r="I72" s="46">
        <f t="shared" si="2"/>
        <v>-1</v>
      </c>
    </row>
    <row r="73" spans="1:9">
      <c r="A73" s="29" t="s">
        <v>261</v>
      </c>
      <c r="B73" s="40"/>
      <c r="C73" s="40"/>
      <c r="D73" s="50"/>
      <c r="E73" s="7" t="s">
        <v>262</v>
      </c>
      <c r="F73" s="30" t="s">
        <v>263</v>
      </c>
      <c r="G73" s="24">
        <v>15000</v>
      </c>
      <c r="H73" s="24">
        <v>0</v>
      </c>
      <c r="I73" s="45">
        <f t="shared" si="2"/>
        <v>-1</v>
      </c>
    </row>
    <row r="74" spans="1:9">
      <c r="A74" s="51"/>
      <c r="B74" s="52"/>
      <c r="C74" s="52"/>
      <c r="D74" s="53" t="s">
        <v>309</v>
      </c>
      <c r="E74" s="53"/>
      <c r="F74" s="54"/>
      <c r="G74" s="33">
        <f>+G75</f>
        <v>2000</v>
      </c>
      <c r="H74" s="33">
        <f>+H75</f>
        <v>0</v>
      </c>
      <c r="I74" s="46">
        <f t="shared" si="2"/>
        <v>-1</v>
      </c>
    </row>
    <row r="75" spans="1:9">
      <c r="A75" s="29" t="s">
        <v>261</v>
      </c>
      <c r="B75" s="40"/>
      <c r="C75" s="40"/>
      <c r="D75" s="50"/>
      <c r="E75" s="7" t="s">
        <v>279</v>
      </c>
      <c r="F75" s="30" t="s">
        <v>280</v>
      </c>
      <c r="G75" s="24">
        <v>2000</v>
      </c>
      <c r="H75" s="24">
        <v>0</v>
      </c>
      <c r="I75" s="45">
        <f t="shared" si="2"/>
        <v>-1</v>
      </c>
    </row>
    <row r="76" spans="1:9">
      <c r="A76" s="23"/>
      <c r="B76" s="21"/>
      <c r="C76" s="21" t="s">
        <v>310</v>
      </c>
      <c r="D76" s="21"/>
      <c r="E76" s="21"/>
      <c r="F76" s="21"/>
      <c r="G76" s="24">
        <f>+G77+G80</f>
        <v>355500</v>
      </c>
      <c r="H76" s="24">
        <f>+H77+H80</f>
        <v>170644.01</v>
      </c>
      <c r="I76" s="45">
        <f t="shared" si="2"/>
        <v>-0.519988720112518</v>
      </c>
    </row>
    <row r="77" spans="1:9">
      <c r="A77" s="25"/>
      <c r="B77" s="26"/>
      <c r="C77" s="26"/>
      <c r="D77" s="26" t="s">
        <v>311</v>
      </c>
      <c r="E77" s="26"/>
      <c r="F77" s="27"/>
      <c r="G77" s="33">
        <f>+SUM(G78:G79)</f>
        <v>320000</v>
      </c>
      <c r="H77" s="33">
        <f>+SUM(H78:H79)</f>
        <v>164411.03</v>
      </c>
      <c r="I77" s="46">
        <f t="shared" si="2"/>
        <v>-0.48621553125</v>
      </c>
    </row>
    <row r="78" ht="28.8" spans="1:9">
      <c r="A78" s="31" t="s">
        <v>312</v>
      </c>
      <c r="B78" s="21"/>
      <c r="C78" s="21"/>
      <c r="D78" s="42"/>
      <c r="E78" s="7" t="s">
        <v>268</v>
      </c>
      <c r="F78" s="30" t="s">
        <v>269</v>
      </c>
      <c r="G78" s="55">
        <v>305700.985867562</v>
      </c>
      <c r="H78" s="55">
        <v>153652.68</v>
      </c>
      <c r="I78" s="45">
        <f t="shared" si="2"/>
        <v>-0.497375909456287</v>
      </c>
    </row>
    <row r="79" ht="28.8" spans="1:9">
      <c r="A79" s="31" t="s">
        <v>312</v>
      </c>
      <c r="B79" s="21"/>
      <c r="C79" s="21"/>
      <c r="D79" s="42"/>
      <c r="E79" s="7" t="s">
        <v>262</v>
      </c>
      <c r="F79" s="30" t="s">
        <v>263</v>
      </c>
      <c r="G79" s="56">
        <v>14299.0141324376</v>
      </c>
      <c r="H79" s="56">
        <v>10758.35</v>
      </c>
      <c r="I79" s="45">
        <f t="shared" si="2"/>
        <v>-0.247615961467267</v>
      </c>
    </row>
    <row r="80" spans="1:9">
      <c r="A80" s="25"/>
      <c r="B80" s="26"/>
      <c r="C80" s="26"/>
      <c r="D80" s="26" t="s">
        <v>313</v>
      </c>
      <c r="E80" s="26"/>
      <c r="F80" s="27"/>
      <c r="G80" s="33">
        <f>+SUM(G81:G82)</f>
        <v>35500</v>
      </c>
      <c r="H80" s="33">
        <f>+SUM(H81:H82)</f>
        <v>6232.98</v>
      </c>
      <c r="I80" s="46">
        <f t="shared" si="2"/>
        <v>-0.824423098591549</v>
      </c>
    </row>
    <row r="81" ht="28.8" spans="1:9">
      <c r="A81" s="29" t="s">
        <v>275</v>
      </c>
      <c r="D81" s="42"/>
      <c r="E81" s="7" t="s">
        <v>268</v>
      </c>
      <c r="F81" s="30" t="s">
        <v>269</v>
      </c>
      <c r="G81" s="24">
        <v>35000</v>
      </c>
      <c r="H81" s="24">
        <v>5992.98</v>
      </c>
      <c r="I81" s="45">
        <f t="shared" si="2"/>
        <v>-0.828772</v>
      </c>
    </row>
    <row r="82" ht="28.8" spans="1:9">
      <c r="A82" s="29" t="s">
        <v>275</v>
      </c>
      <c r="D82" s="42"/>
      <c r="E82" s="7" t="s">
        <v>262</v>
      </c>
      <c r="F82" s="30" t="s">
        <v>263</v>
      </c>
      <c r="G82" s="24">
        <v>500</v>
      </c>
      <c r="H82" s="24">
        <v>240</v>
      </c>
      <c r="I82" s="45"/>
    </row>
    <row r="83" spans="1:9">
      <c r="A83" s="23"/>
      <c r="B83" s="21"/>
      <c r="C83" s="21" t="s">
        <v>314</v>
      </c>
      <c r="D83" s="21"/>
      <c r="E83" s="21"/>
      <c r="F83" s="21"/>
      <c r="G83" s="24">
        <f>+G84+G86+G88+G90+G96+G94+G92</f>
        <v>438000</v>
      </c>
      <c r="H83" s="24">
        <f>+H84+H86+H88+H90+H96+H94+H92</f>
        <v>260038.21</v>
      </c>
      <c r="I83" s="45">
        <f t="shared" ref="I83:I91" si="3">+H83/G83-1</f>
        <v>-0.406305456621005</v>
      </c>
    </row>
    <row r="84" s="3" customFormat="1" spans="1:10">
      <c r="A84" s="25"/>
      <c r="B84" s="26"/>
      <c r="C84" s="26"/>
      <c r="D84" s="35" t="s">
        <v>315</v>
      </c>
      <c r="E84" s="35"/>
      <c r="F84" s="36"/>
      <c r="G84" s="57">
        <f>+G85</f>
        <v>13000</v>
      </c>
      <c r="H84" s="57">
        <f>+H85</f>
        <v>0</v>
      </c>
      <c r="I84" s="46">
        <f t="shared" si="3"/>
        <v>-1</v>
      </c>
      <c r="J84" s="48"/>
    </row>
    <row r="85" s="3" customFormat="1" spans="1:10">
      <c r="A85" s="29" t="s">
        <v>261</v>
      </c>
      <c r="B85" s="40"/>
      <c r="C85" s="40"/>
      <c r="D85" s="58"/>
      <c r="E85" s="7" t="s">
        <v>316</v>
      </c>
      <c r="F85" s="41" t="s">
        <v>317</v>
      </c>
      <c r="G85" s="24">
        <v>13000</v>
      </c>
      <c r="H85" s="24">
        <v>0</v>
      </c>
      <c r="I85" s="45">
        <f t="shared" si="3"/>
        <v>-1</v>
      </c>
      <c r="J85" s="48"/>
    </row>
    <row r="86" s="3" customFormat="1" spans="1:10">
      <c r="A86" s="25"/>
      <c r="B86" s="26"/>
      <c r="C86" s="26"/>
      <c r="D86" s="35" t="s">
        <v>318</v>
      </c>
      <c r="E86" s="35"/>
      <c r="F86" s="36"/>
      <c r="G86" s="57">
        <f>+G87</f>
        <v>13000</v>
      </c>
      <c r="H86" s="57">
        <f>+H87</f>
        <v>0</v>
      </c>
      <c r="I86" s="46">
        <f t="shared" si="3"/>
        <v>-1</v>
      </c>
      <c r="J86" s="48"/>
    </row>
    <row r="87" s="3" customFormat="1" spans="1:10">
      <c r="A87" s="31" t="s">
        <v>290</v>
      </c>
      <c r="B87" s="40"/>
      <c r="C87" s="40"/>
      <c r="D87" s="58"/>
      <c r="E87" s="7" t="s">
        <v>316</v>
      </c>
      <c r="F87" s="41" t="s">
        <v>319</v>
      </c>
      <c r="G87" s="24">
        <v>13000</v>
      </c>
      <c r="H87" s="24">
        <v>0</v>
      </c>
      <c r="I87" s="45">
        <f t="shared" si="3"/>
        <v>-1</v>
      </c>
      <c r="J87" s="48"/>
    </row>
    <row r="88" s="3" customFormat="1" spans="1:10">
      <c r="A88" s="25"/>
      <c r="B88" s="26"/>
      <c r="C88" s="26"/>
      <c r="D88" s="35" t="s">
        <v>320</v>
      </c>
      <c r="E88" s="35"/>
      <c r="F88" s="36"/>
      <c r="G88" s="57">
        <f>+G89</f>
        <v>2000</v>
      </c>
      <c r="H88" s="57">
        <f>+H89</f>
        <v>0</v>
      </c>
      <c r="I88" s="46">
        <f t="shared" si="3"/>
        <v>-1</v>
      </c>
      <c r="J88" s="48"/>
    </row>
    <row r="89" s="3" customFormat="1" spans="1:10">
      <c r="A89" s="31" t="s">
        <v>290</v>
      </c>
      <c r="B89" s="40"/>
      <c r="C89" s="40"/>
      <c r="D89" s="58"/>
      <c r="E89" s="7" t="s">
        <v>316</v>
      </c>
      <c r="F89" s="41" t="s">
        <v>317</v>
      </c>
      <c r="G89" s="24">
        <v>2000</v>
      </c>
      <c r="H89" s="24">
        <v>0</v>
      </c>
      <c r="I89" s="45">
        <f t="shared" si="3"/>
        <v>-1</v>
      </c>
      <c r="J89" s="48"/>
    </row>
    <row r="90" spans="1:9">
      <c r="A90" s="25"/>
      <c r="B90" s="26"/>
      <c r="C90" s="26"/>
      <c r="D90" s="35" t="s">
        <v>321</v>
      </c>
      <c r="E90" s="35"/>
      <c r="F90" s="36"/>
      <c r="G90" s="57">
        <f>+G91</f>
        <v>300000</v>
      </c>
      <c r="H90" s="57">
        <f>+H91</f>
        <v>260038.21</v>
      </c>
      <c r="I90" s="46">
        <f t="shared" si="3"/>
        <v>-0.133205966666667</v>
      </c>
    </row>
    <row r="91" ht="28.8" spans="1:9">
      <c r="A91" s="29" t="s">
        <v>275</v>
      </c>
      <c r="B91" s="40"/>
      <c r="C91" s="40"/>
      <c r="D91" s="50"/>
      <c r="E91" s="7" t="s">
        <v>279</v>
      </c>
      <c r="F91" s="30" t="s">
        <v>280</v>
      </c>
      <c r="G91" s="24">
        <v>300000</v>
      </c>
      <c r="H91" s="24">
        <v>260038.21</v>
      </c>
      <c r="I91" s="45">
        <f t="shared" si="3"/>
        <v>-0.133205966666667</v>
      </c>
    </row>
    <row r="92" spans="1:9">
      <c r="A92" s="25"/>
      <c r="B92" s="26"/>
      <c r="C92" s="26"/>
      <c r="D92" s="35" t="s">
        <v>322</v>
      </c>
      <c r="E92" s="35"/>
      <c r="F92" s="36"/>
      <c r="G92" s="57">
        <f>+G93</f>
        <v>10000</v>
      </c>
      <c r="H92" s="57">
        <f>+H93</f>
        <v>0</v>
      </c>
      <c r="I92" s="46"/>
    </row>
    <row r="93" spans="1:9">
      <c r="A93" s="29" t="s">
        <v>261</v>
      </c>
      <c r="B93" s="40"/>
      <c r="C93" s="40"/>
      <c r="D93" s="50"/>
      <c r="E93" s="7" t="s">
        <v>279</v>
      </c>
      <c r="F93" s="30" t="s">
        <v>280</v>
      </c>
      <c r="G93" s="24">
        <v>10000</v>
      </c>
      <c r="H93" s="24">
        <v>0</v>
      </c>
      <c r="I93" s="45"/>
    </row>
    <row r="94" spans="1:9">
      <c r="A94" s="25"/>
      <c r="B94" s="26"/>
      <c r="C94" s="26"/>
      <c r="D94" s="35" t="s">
        <v>323</v>
      </c>
      <c r="E94" s="35"/>
      <c r="F94" s="36"/>
      <c r="G94" s="57">
        <f>+G95</f>
        <v>30000</v>
      </c>
      <c r="H94" s="57">
        <f>+H95</f>
        <v>0</v>
      </c>
      <c r="I94" s="46"/>
    </row>
    <row r="95" ht="28.8" spans="1:9">
      <c r="A95" s="29" t="s">
        <v>275</v>
      </c>
      <c r="B95" s="40"/>
      <c r="C95" s="40"/>
      <c r="D95" s="50"/>
      <c r="E95" s="7" t="s">
        <v>279</v>
      </c>
      <c r="F95" s="30" t="s">
        <v>280</v>
      </c>
      <c r="G95" s="24">
        <v>30000</v>
      </c>
      <c r="H95" s="24">
        <v>0</v>
      </c>
      <c r="I95" s="45"/>
    </row>
    <row r="96" spans="1:9">
      <c r="A96" s="25"/>
      <c r="B96" s="26"/>
      <c r="C96" s="26"/>
      <c r="D96" s="35" t="s">
        <v>324</v>
      </c>
      <c r="E96" s="35"/>
      <c r="F96" s="36"/>
      <c r="G96" s="33">
        <f>+G97</f>
        <v>70000</v>
      </c>
      <c r="H96" s="33">
        <f>+H97</f>
        <v>0</v>
      </c>
      <c r="I96" s="46">
        <f t="shared" ref="I96:I102" si="4">+H96/G96-1</f>
        <v>-1</v>
      </c>
    </row>
    <row r="97" ht="28.8" spans="1:9">
      <c r="A97" s="29" t="s">
        <v>275</v>
      </c>
      <c r="D97" s="42"/>
      <c r="E97" s="7" t="s">
        <v>279</v>
      </c>
      <c r="F97" s="30" t="s">
        <v>280</v>
      </c>
      <c r="G97" s="24">
        <v>70000</v>
      </c>
      <c r="H97" s="24">
        <v>0</v>
      </c>
      <c r="I97" s="45">
        <f t="shared" si="4"/>
        <v>-1</v>
      </c>
    </row>
    <row r="98" spans="1:9">
      <c r="A98" s="23"/>
      <c r="B98" s="21"/>
      <c r="C98" s="59" t="s">
        <v>325</v>
      </c>
      <c r="D98" s="21"/>
      <c r="E98" s="59"/>
      <c r="F98" s="21"/>
      <c r="G98" s="24">
        <f>+G99+G101+G103+G105</f>
        <v>215000</v>
      </c>
      <c r="H98" s="24">
        <f>+H99+H101+H103+H105</f>
        <v>39768.54</v>
      </c>
      <c r="I98" s="45">
        <f t="shared" si="4"/>
        <v>-0.815030046511628</v>
      </c>
    </row>
    <row r="99" spans="1:9">
      <c r="A99" s="25"/>
      <c r="B99" s="26"/>
      <c r="C99" s="26"/>
      <c r="D99" s="35" t="s">
        <v>326</v>
      </c>
      <c r="E99" s="35"/>
      <c r="F99" s="36"/>
      <c r="G99" s="33">
        <f>+G100</f>
        <v>150000</v>
      </c>
      <c r="H99" s="33">
        <f>+H100</f>
        <v>39768.54</v>
      </c>
      <c r="I99" s="46">
        <f t="shared" si="4"/>
        <v>-0.7348764</v>
      </c>
    </row>
    <row r="100" spans="1:9">
      <c r="A100" s="29" t="s">
        <v>261</v>
      </c>
      <c r="D100" s="42"/>
      <c r="E100" s="7" t="s">
        <v>262</v>
      </c>
      <c r="F100" s="30" t="s">
        <v>263</v>
      </c>
      <c r="G100" s="24">
        <v>150000</v>
      </c>
      <c r="H100" s="24">
        <v>39768.54</v>
      </c>
      <c r="I100" s="45">
        <f t="shared" si="4"/>
        <v>-0.7348764</v>
      </c>
    </row>
    <row r="101" spans="1:9">
      <c r="A101" s="25"/>
      <c r="B101" s="26"/>
      <c r="C101" s="26"/>
      <c r="D101" s="35" t="s">
        <v>327</v>
      </c>
      <c r="E101" s="35"/>
      <c r="F101" s="36"/>
      <c r="G101" s="33">
        <f>+G102</f>
        <v>20000</v>
      </c>
      <c r="H101" s="33">
        <f>+H102</f>
        <v>0</v>
      </c>
      <c r="I101" s="46">
        <f t="shared" si="4"/>
        <v>-1</v>
      </c>
    </row>
    <row r="102" spans="1:9">
      <c r="A102" s="29" t="s">
        <v>261</v>
      </c>
      <c r="D102" s="42"/>
      <c r="E102" s="7" t="s">
        <v>262</v>
      </c>
      <c r="F102" s="30" t="s">
        <v>263</v>
      </c>
      <c r="G102" s="24">
        <v>20000</v>
      </c>
      <c r="H102" s="24">
        <v>0</v>
      </c>
      <c r="I102" s="45">
        <f t="shared" si="4"/>
        <v>-1</v>
      </c>
    </row>
    <row r="103" spans="1:9">
      <c r="A103" s="25"/>
      <c r="B103" s="26"/>
      <c r="C103" s="26"/>
      <c r="D103" s="35" t="s">
        <v>328</v>
      </c>
      <c r="E103" s="35"/>
      <c r="F103" s="36"/>
      <c r="G103" s="33">
        <f>+G104</f>
        <v>30000</v>
      </c>
      <c r="H103" s="33">
        <f>+H104</f>
        <v>0</v>
      </c>
      <c r="I103" s="46"/>
    </row>
    <row r="104" spans="1:9">
      <c r="A104" s="29" t="s">
        <v>261</v>
      </c>
      <c r="D104" s="42"/>
      <c r="E104" s="7" t="s">
        <v>262</v>
      </c>
      <c r="F104" s="30" t="s">
        <v>263</v>
      </c>
      <c r="G104" s="24">
        <v>30000</v>
      </c>
      <c r="H104" s="24">
        <v>0</v>
      </c>
      <c r="I104" s="45"/>
    </row>
    <row r="105" spans="1:9">
      <c r="A105" s="25"/>
      <c r="B105" s="26"/>
      <c r="C105" s="26"/>
      <c r="D105" s="35" t="s">
        <v>329</v>
      </c>
      <c r="E105" s="35"/>
      <c r="F105" s="36"/>
      <c r="G105" s="33">
        <f>+G106</f>
        <v>15000</v>
      </c>
      <c r="H105" s="33">
        <f>+H106</f>
        <v>0</v>
      </c>
      <c r="I105" s="46">
        <f t="shared" ref="I105:I136" si="5">+H105/G105-1</f>
        <v>-1</v>
      </c>
    </row>
    <row r="106" spans="1:9">
      <c r="A106" s="29" t="s">
        <v>261</v>
      </c>
      <c r="D106" s="42"/>
      <c r="E106" s="7" t="s">
        <v>262</v>
      </c>
      <c r="F106" s="30" t="s">
        <v>263</v>
      </c>
      <c r="G106" s="24">
        <v>15000</v>
      </c>
      <c r="H106" s="24">
        <v>0</v>
      </c>
      <c r="I106" s="45">
        <f t="shared" si="5"/>
        <v>-1</v>
      </c>
    </row>
    <row r="107" spans="1:9">
      <c r="A107" s="23"/>
      <c r="B107" s="21"/>
      <c r="C107" s="21" t="s">
        <v>330</v>
      </c>
      <c r="D107" s="21"/>
      <c r="E107" s="59"/>
      <c r="F107" s="59"/>
      <c r="G107" s="24">
        <f>+G108+G112+G114+G116+G118+G110</f>
        <v>309000</v>
      </c>
      <c r="H107" s="24">
        <f>+H108+H112+H114+H116+H118+H110</f>
        <v>194148.04</v>
      </c>
      <c r="I107" s="45">
        <f t="shared" si="5"/>
        <v>-0.371689190938511</v>
      </c>
    </row>
    <row r="108" spans="1:9">
      <c r="A108" s="25"/>
      <c r="B108" s="26"/>
      <c r="C108" s="26"/>
      <c r="D108" s="35" t="s">
        <v>331</v>
      </c>
      <c r="E108" s="35"/>
      <c r="F108" s="36"/>
      <c r="G108" s="33">
        <f>+G109</f>
        <v>140000</v>
      </c>
      <c r="H108" s="33">
        <f>+H109</f>
        <v>120330.62</v>
      </c>
      <c r="I108" s="46">
        <f t="shared" si="5"/>
        <v>-0.140495571428571</v>
      </c>
    </row>
    <row r="109" ht="28.8" spans="1:9">
      <c r="A109" s="29" t="s">
        <v>275</v>
      </c>
      <c r="D109" s="42"/>
      <c r="E109" s="7" t="s">
        <v>262</v>
      </c>
      <c r="F109" s="30" t="s">
        <v>263</v>
      </c>
      <c r="G109" s="24">
        <v>140000</v>
      </c>
      <c r="H109" s="24">
        <v>120330.62</v>
      </c>
      <c r="I109" s="45">
        <f t="shared" si="5"/>
        <v>-0.140495571428571</v>
      </c>
    </row>
    <row r="110" spans="1:9">
      <c r="A110" s="25"/>
      <c r="B110" s="26"/>
      <c r="C110" s="26"/>
      <c r="D110" s="35" t="s">
        <v>332</v>
      </c>
      <c r="E110" s="35"/>
      <c r="F110" s="36"/>
      <c r="G110" s="33">
        <f>+G111</f>
        <v>140000</v>
      </c>
      <c r="H110" s="33">
        <f>+H111</f>
        <v>72017.42</v>
      </c>
      <c r="I110" s="46">
        <f t="shared" si="5"/>
        <v>-0.485589857142857</v>
      </c>
    </row>
    <row r="111" spans="1:9">
      <c r="A111" s="29" t="s">
        <v>261</v>
      </c>
      <c r="D111" s="42"/>
      <c r="E111" s="7" t="s">
        <v>262</v>
      </c>
      <c r="F111" s="30" t="s">
        <v>263</v>
      </c>
      <c r="G111" s="24">
        <v>140000</v>
      </c>
      <c r="H111" s="24">
        <v>72017.42</v>
      </c>
      <c r="I111" s="45">
        <f t="shared" si="5"/>
        <v>-0.485589857142857</v>
      </c>
    </row>
    <row r="112" spans="1:9">
      <c r="A112" s="25"/>
      <c r="B112" s="26"/>
      <c r="C112" s="26"/>
      <c r="D112" s="35" t="s">
        <v>333</v>
      </c>
      <c r="E112" s="35"/>
      <c r="F112" s="36"/>
      <c r="G112" s="33">
        <f>+G113</f>
        <v>10000</v>
      </c>
      <c r="H112" s="33">
        <f>+H113</f>
        <v>0</v>
      </c>
      <c r="I112" s="46">
        <f t="shared" si="5"/>
        <v>-1</v>
      </c>
    </row>
    <row r="113" spans="1:9">
      <c r="A113" s="29" t="s">
        <v>261</v>
      </c>
      <c r="D113" s="42"/>
      <c r="E113" s="7" t="s">
        <v>279</v>
      </c>
      <c r="F113" s="30" t="s">
        <v>280</v>
      </c>
      <c r="G113" s="24">
        <v>10000</v>
      </c>
      <c r="H113" s="24">
        <v>0</v>
      </c>
      <c r="I113" s="45">
        <f t="shared" si="5"/>
        <v>-1</v>
      </c>
    </row>
    <row r="114" s="4" customFormat="1" spans="1:10">
      <c r="A114" s="25"/>
      <c r="B114" s="26"/>
      <c r="C114" s="26"/>
      <c r="D114" s="35" t="s">
        <v>334</v>
      </c>
      <c r="E114" s="35"/>
      <c r="F114" s="36"/>
      <c r="G114" s="33">
        <f>+G115</f>
        <v>15000</v>
      </c>
      <c r="H114" s="33">
        <f>+H115</f>
        <v>0</v>
      </c>
      <c r="I114" s="46">
        <f t="shared" si="5"/>
        <v>-1</v>
      </c>
      <c r="J114" s="49"/>
    </row>
    <row r="115" s="4" customFormat="1" spans="1:10">
      <c r="A115" s="29" t="s">
        <v>261</v>
      </c>
      <c r="B115" s="7"/>
      <c r="C115" s="7"/>
      <c r="D115" s="42"/>
      <c r="E115" s="7" t="s">
        <v>262</v>
      </c>
      <c r="F115" s="30" t="s">
        <v>263</v>
      </c>
      <c r="G115" s="24">
        <v>15000</v>
      </c>
      <c r="H115" s="24">
        <v>0</v>
      </c>
      <c r="I115" s="45">
        <f t="shared" si="5"/>
        <v>-1</v>
      </c>
      <c r="J115" s="49"/>
    </row>
    <row r="116" s="4" customFormat="1" spans="1:10">
      <c r="A116" s="25"/>
      <c r="B116" s="26"/>
      <c r="C116" s="26"/>
      <c r="D116" s="35" t="s">
        <v>335</v>
      </c>
      <c r="E116" s="35"/>
      <c r="F116" s="36"/>
      <c r="G116" s="33">
        <f>+G117</f>
        <v>2000</v>
      </c>
      <c r="H116" s="33">
        <f>+H117</f>
        <v>1800</v>
      </c>
      <c r="I116" s="46">
        <f t="shared" si="5"/>
        <v>-0.1</v>
      </c>
      <c r="J116" s="49"/>
    </row>
    <row r="117" s="4" customFormat="1" spans="1:10">
      <c r="A117" s="29" t="s">
        <v>261</v>
      </c>
      <c r="B117" s="7"/>
      <c r="C117" s="7"/>
      <c r="D117" s="42"/>
      <c r="E117" s="7" t="s">
        <v>262</v>
      </c>
      <c r="F117" s="30" t="s">
        <v>263</v>
      </c>
      <c r="G117" s="24">
        <v>2000</v>
      </c>
      <c r="H117" s="24">
        <v>1800</v>
      </c>
      <c r="I117" s="45">
        <f t="shared" si="5"/>
        <v>-0.1</v>
      </c>
      <c r="J117" s="49"/>
    </row>
    <row r="118" s="4" customFormat="1" spans="1:10">
      <c r="A118" s="25"/>
      <c r="B118" s="26"/>
      <c r="C118" s="26"/>
      <c r="D118" s="35" t="s">
        <v>336</v>
      </c>
      <c r="E118" s="35"/>
      <c r="F118" s="36"/>
      <c r="G118" s="33">
        <f>+G119</f>
        <v>2000</v>
      </c>
      <c r="H118" s="33">
        <f>+H119</f>
        <v>0</v>
      </c>
      <c r="I118" s="46">
        <f t="shared" si="5"/>
        <v>-1</v>
      </c>
      <c r="J118" s="49"/>
    </row>
    <row r="119" s="4" customFormat="1" spans="1:10">
      <c r="A119" s="29" t="s">
        <v>261</v>
      </c>
      <c r="B119" s="7"/>
      <c r="C119" s="7"/>
      <c r="D119" s="42"/>
      <c r="E119" s="7" t="s">
        <v>262</v>
      </c>
      <c r="F119" s="30" t="s">
        <v>263</v>
      </c>
      <c r="G119" s="24">
        <v>2000</v>
      </c>
      <c r="H119" s="24">
        <v>0</v>
      </c>
      <c r="I119" s="45">
        <f t="shared" si="5"/>
        <v>-1</v>
      </c>
      <c r="J119" s="49"/>
    </row>
    <row r="120" s="4" customFormat="1" spans="1:10">
      <c r="A120" s="23"/>
      <c r="B120" s="21"/>
      <c r="C120" s="21" t="s">
        <v>337</v>
      </c>
      <c r="D120" s="21"/>
      <c r="E120" s="59"/>
      <c r="F120" s="59"/>
      <c r="G120" s="24">
        <f>+G121+G126+G128+G130+G123</f>
        <v>341000</v>
      </c>
      <c r="H120" s="24">
        <f>+H121+H126+H128+H130+H123</f>
        <v>70014.06</v>
      </c>
      <c r="I120" s="45">
        <f t="shared" si="5"/>
        <v>-0.794680175953079</v>
      </c>
      <c r="J120" s="49"/>
    </row>
    <row r="121" s="4" customFormat="1" spans="1:10">
      <c r="A121" s="25"/>
      <c r="B121" s="26"/>
      <c r="C121" s="26"/>
      <c r="D121" s="35" t="s">
        <v>338</v>
      </c>
      <c r="E121" s="35"/>
      <c r="F121" s="36"/>
      <c r="G121" s="33">
        <f>+G122</f>
        <v>70000</v>
      </c>
      <c r="H121" s="33">
        <f>+H122</f>
        <v>8409.4</v>
      </c>
      <c r="I121" s="46">
        <f t="shared" si="5"/>
        <v>-0.879865714285714</v>
      </c>
      <c r="J121" s="49"/>
    </row>
    <row r="122" s="4" customFormat="1" spans="1:10">
      <c r="A122" s="29" t="s">
        <v>261</v>
      </c>
      <c r="B122" s="7"/>
      <c r="C122" s="7"/>
      <c r="D122" s="42"/>
      <c r="E122" s="7" t="s">
        <v>262</v>
      </c>
      <c r="F122" s="30" t="s">
        <v>263</v>
      </c>
      <c r="G122" s="24">
        <v>70000</v>
      </c>
      <c r="H122" s="24">
        <v>8409.4</v>
      </c>
      <c r="I122" s="45">
        <f t="shared" si="5"/>
        <v>-0.879865714285714</v>
      </c>
      <c r="J122" s="49"/>
    </row>
    <row r="123" s="4" customFormat="1" spans="1:10">
      <c r="A123" s="25"/>
      <c r="B123" s="26"/>
      <c r="C123" s="26"/>
      <c r="D123" s="35" t="s">
        <v>339</v>
      </c>
      <c r="E123" s="35"/>
      <c r="F123" s="36"/>
      <c r="G123" s="33">
        <f>+SUM(G124:G125)</f>
        <v>80000</v>
      </c>
      <c r="H123" s="33">
        <f>+SUM(H124:H125)</f>
        <v>12606.16</v>
      </c>
      <c r="I123" s="46">
        <f t="shared" si="5"/>
        <v>-0.842423</v>
      </c>
      <c r="J123" s="49"/>
    </row>
    <row r="124" s="4" customFormat="1" spans="1:10">
      <c r="A124" s="29" t="s">
        <v>261</v>
      </c>
      <c r="B124" s="7"/>
      <c r="C124" s="7"/>
      <c r="D124" s="42"/>
      <c r="E124" s="7" t="s">
        <v>279</v>
      </c>
      <c r="F124" s="30" t="s">
        <v>280</v>
      </c>
      <c r="G124" s="24">
        <v>10000</v>
      </c>
      <c r="H124" s="24">
        <v>303.03</v>
      </c>
      <c r="I124" s="45">
        <f t="shared" si="5"/>
        <v>-0.969697</v>
      </c>
      <c r="J124" s="49"/>
    </row>
    <row r="125" s="4" customFormat="1" spans="1:10">
      <c r="A125" s="29" t="s">
        <v>261</v>
      </c>
      <c r="B125" s="7"/>
      <c r="C125" s="7"/>
      <c r="D125" s="42"/>
      <c r="E125" s="7" t="s">
        <v>262</v>
      </c>
      <c r="F125" s="30" t="s">
        <v>263</v>
      </c>
      <c r="G125" s="24">
        <v>70000</v>
      </c>
      <c r="H125" s="24">
        <v>12303.13</v>
      </c>
      <c r="I125" s="45">
        <f t="shared" si="5"/>
        <v>-0.824241</v>
      </c>
      <c r="J125" s="49"/>
    </row>
    <row r="126" s="4" customFormat="1" spans="1:10">
      <c r="A126" s="25"/>
      <c r="B126" s="26"/>
      <c r="C126" s="26"/>
      <c r="D126" s="35" t="s">
        <v>340</v>
      </c>
      <c r="E126" s="35"/>
      <c r="F126" s="36"/>
      <c r="G126" s="33">
        <f>+G127</f>
        <v>100000</v>
      </c>
      <c r="H126" s="33">
        <f>+H127</f>
        <v>3206.75</v>
      </c>
      <c r="I126" s="46">
        <f t="shared" si="5"/>
        <v>-0.9679325</v>
      </c>
      <c r="J126" s="49"/>
    </row>
    <row r="127" s="4" customFormat="1" spans="1:10">
      <c r="A127" s="29" t="s">
        <v>261</v>
      </c>
      <c r="B127" s="7"/>
      <c r="C127" s="7"/>
      <c r="D127" s="42"/>
      <c r="E127" s="7" t="s">
        <v>279</v>
      </c>
      <c r="F127" s="30" t="s">
        <v>280</v>
      </c>
      <c r="G127" s="24">
        <v>100000</v>
      </c>
      <c r="H127" s="24">
        <v>3206.75</v>
      </c>
      <c r="I127" s="45">
        <f t="shared" si="5"/>
        <v>-0.9679325</v>
      </c>
      <c r="J127" s="49"/>
    </row>
    <row r="128" s="4" customFormat="1" spans="1:10">
      <c r="A128" s="25"/>
      <c r="B128" s="26"/>
      <c r="C128" s="26"/>
      <c r="D128" s="35" t="s">
        <v>341</v>
      </c>
      <c r="E128" s="35"/>
      <c r="F128" s="36"/>
      <c r="G128" s="33">
        <f>+G129</f>
        <v>11000</v>
      </c>
      <c r="H128" s="33">
        <f>+H129</f>
        <v>0</v>
      </c>
      <c r="I128" s="46">
        <f t="shared" si="5"/>
        <v>-1</v>
      </c>
      <c r="J128" s="49"/>
    </row>
    <row r="129" s="4" customFormat="1" spans="1:10">
      <c r="A129" s="29" t="s">
        <v>261</v>
      </c>
      <c r="B129" s="7"/>
      <c r="C129" s="7"/>
      <c r="D129" s="42"/>
      <c r="E129" s="7" t="s">
        <v>279</v>
      </c>
      <c r="F129" s="30" t="s">
        <v>280</v>
      </c>
      <c r="G129" s="24">
        <v>11000</v>
      </c>
      <c r="H129" s="24">
        <v>0</v>
      </c>
      <c r="I129" s="45">
        <f t="shared" si="5"/>
        <v>-1</v>
      </c>
      <c r="J129" s="49"/>
    </row>
    <row r="130" s="4" customFormat="1" spans="1:10">
      <c r="A130" s="25"/>
      <c r="B130" s="26"/>
      <c r="C130" s="26"/>
      <c r="D130" s="35" t="s">
        <v>342</v>
      </c>
      <c r="E130" s="35"/>
      <c r="F130" s="36"/>
      <c r="G130" s="33">
        <f>+G131</f>
        <v>80000</v>
      </c>
      <c r="H130" s="33">
        <f>+H131</f>
        <v>45791.75</v>
      </c>
      <c r="I130" s="46">
        <f t="shared" si="5"/>
        <v>-0.427603125</v>
      </c>
      <c r="J130" s="49"/>
    </row>
    <row r="131" s="4" customFormat="1" ht="28.8" spans="1:10">
      <c r="A131" s="29" t="s">
        <v>275</v>
      </c>
      <c r="B131" s="7"/>
      <c r="C131" s="7"/>
      <c r="D131" s="42"/>
      <c r="E131" s="7" t="s">
        <v>279</v>
      </c>
      <c r="F131" s="30" t="s">
        <v>280</v>
      </c>
      <c r="G131" s="24">
        <v>80000</v>
      </c>
      <c r="H131" s="24">
        <v>45791.75</v>
      </c>
      <c r="I131" s="45">
        <f t="shared" si="5"/>
        <v>-0.427603125</v>
      </c>
      <c r="J131" s="49"/>
    </row>
    <row r="132" spans="1:9">
      <c r="A132" s="23"/>
      <c r="B132" s="21"/>
      <c r="C132" s="21" t="s">
        <v>343</v>
      </c>
      <c r="D132" s="21"/>
      <c r="E132" s="59"/>
      <c r="F132" s="59"/>
      <c r="G132" s="24">
        <f>+G133+G135+G137+G139</f>
        <v>145000</v>
      </c>
      <c r="H132" s="24">
        <f>+H133+H135+H137+H139</f>
        <v>102.94</v>
      </c>
      <c r="I132" s="45">
        <f t="shared" si="5"/>
        <v>-0.999290068965517</v>
      </c>
    </row>
    <row r="133" spans="1:9">
      <c r="A133" s="25"/>
      <c r="B133" s="26"/>
      <c r="C133" s="26"/>
      <c r="D133" s="35" t="s">
        <v>344</v>
      </c>
      <c r="E133" s="35"/>
      <c r="F133" s="36"/>
      <c r="G133" s="33">
        <f>+G134</f>
        <v>15000</v>
      </c>
      <c r="H133" s="33">
        <f>+H134</f>
        <v>0</v>
      </c>
      <c r="I133" s="46">
        <f t="shared" si="5"/>
        <v>-1</v>
      </c>
    </row>
    <row r="134" s="2" customFormat="1" spans="1:10">
      <c r="A134" s="29" t="s">
        <v>261</v>
      </c>
      <c r="D134" s="60"/>
      <c r="E134" s="7" t="s">
        <v>279</v>
      </c>
      <c r="F134" s="30" t="s">
        <v>280</v>
      </c>
      <c r="G134" s="24">
        <v>15000</v>
      </c>
      <c r="H134" s="24">
        <v>0</v>
      </c>
      <c r="I134" s="45">
        <f t="shared" si="5"/>
        <v>-1</v>
      </c>
      <c r="J134" s="47"/>
    </row>
    <row r="135" spans="1:9">
      <c r="A135" s="25"/>
      <c r="B135" s="26"/>
      <c r="C135" s="26"/>
      <c r="D135" s="35" t="s">
        <v>345</v>
      </c>
      <c r="E135" s="35"/>
      <c r="F135" s="36"/>
      <c r="G135" s="33">
        <f>+G136</f>
        <v>100000</v>
      </c>
      <c r="H135" s="33">
        <f>+H136</f>
        <v>0</v>
      </c>
      <c r="I135" s="46">
        <f t="shared" si="5"/>
        <v>-1</v>
      </c>
    </row>
    <row r="136" s="2" customFormat="1" ht="28.8" spans="1:10">
      <c r="A136" s="29" t="s">
        <v>275</v>
      </c>
      <c r="D136" s="60"/>
      <c r="E136" s="7" t="s">
        <v>279</v>
      </c>
      <c r="F136" s="30" t="s">
        <v>280</v>
      </c>
      <c r="G136" s="24">
        <v>100000</v>
      </c>
      <c r="H136" s="24">
        <v>0</v>
      </c>
      <c r="I136" s="45">
        <f t="shared" si="5"/>
        <v>-1</v>
      </c>
      <c r="J136" s="47"/>
    </row>
    <row r="137" spans="1:9">
      <c r="A137" s="25"/>
      <c r="B137" s="26"/>
      <c r="C137" s="26"/>
      <c r="D137" s="35" t="s">
        <v>346</v>
      </c>
      <c r="E137" s="35"/>
      <c r="F137" s="36"/>
      <c r="G137" s="33">
        <f>+SUM(G138:G138)</f>
        <v>20000</v>
      </c>
      <c r="H137" s="33">
        <f>+SUM(H138:H138)</f>
        <v>0</v>
      </c>
      <c r="I137" s="46">
        <f t="shared" ref="I137:I168" si="6">+H137/G137-1</f>
        <v>-1</v>
      </c>
    </row>
    <row r="138" spans="1:9">
      <c r="A138" s="29" t="s">
        <v>261</v>
      </c>
      <c r="D138" s="42"/>
      <c r="E138" s="7" t="s">
        <v>279</v>
      </c>
      <c r="F138" s="30" t="s">
        <v>280</v>
      </c>
      <c r="G138" s="24">
        <v>20000</v>
      </c>
      <c r="H138" s="24">
        <v>0</v>
      </c>
      <c r="I138" s="45">
        <f t="shared" si="6"/>
        <v>-1</v>
      </c>
    </row>
    <row r="139" spans="1:9">
      <c r="A139" s="25"/>
      <c r="B139" s="26"/>
      <c r="C139" s="26"/>
      <c r="D139" s="35" t="s">
        <v>347</v>
      </c>
      <c r="E139" s="35"/>
      <c r="F139" s="36"/>
      <c r="G139" s="33">
        <f>+G140</f>
        <v>10000</v>
      </c>
      <c r="H139" s="33">
        <f>+H140</f>
        <v>102.94</v>
      </c>
      <c r="I139" s="46">
        <f t="shared" si="6"/>
        <v>-0.989706</v>
      </c>
    </row>
    <row r="140" spans="1:9">
      <c r="A140" s="29" t="s">
        <v>261</v>
      </c>
      <c r="D140" s="42"/>
      <c r="E140" s="7">
        <v>32</v>
      </c>
      <c r="F140" s="30" t="s">
        <v>263</v>
      </c>
      <c r="G140" s="24">
        <v>10000</v>
      </c>
      <c r="H140" s="24">
        <v>102.94</v>
      </c>
      <c r="I140" s="45">
        <f t="shared" si="6"/>
        <v>-0.989706</v>
      </c>
    </row>
    <row r="141" spans="1:9">
      <c r="A141" s="23"/>
      <c r="B141" s="21"/>
      <c r="C141" s="59" t="s">
        <v>348</v>
      </c>
      <c r="D141" s="21"/>
      <c r="E141" s="59"/>
      <c r="F141" s="21"/>
      <c r="G141" s="24">
        <f>+G142+G146+G148+G144</f>
        <v>140000</v>
      </c>
      <c r="H141" s="24">
        <f>+H142+H146+H148+H144</f>
        <v>67838.84</v>
      </c>
      <c r="I141" s="45">
        <f t="shared" si="6"/>
        <v>-0.515436857142857</v>
      </c>
    </row>
    <row r="142" spans="1:9">
      <c r="A142" s="25"/>
      <c r="B142" s="26"/>
      <c r="C142" s="26"/>
      <c r="D142" s="35" t="s">
        <v>349</v>
      </c>
      <c r="E142" s="35"/>
      <c r="F142" s="36"/>
      <c r="G142" s="61">
        <f>+SUM(G143:G143)</f>
        <v>70000</v>
      </c>
      <c r="H142" s="61">
        <f>+SUM(H143:H143)</f>
        <v>52282.59</v>
      </c>
      <c r="I142" s="46">
        <f t="shared" si="6"/>
        <v>-0.253105857142857</v>
      </c>
    </row>
    <row r="143" spans="1:9">
      <c r="A143" s="29" t="s">
        <v>261</v>
      </c>
      <c r="D143" s="42"/>
      <c r="E143" s="7" t="s">
        <v>262</v>
      </c>
      <c r="F143" s="30" t="s">
        <v>263</v>
      </c>
      <c r="G143" s="24">
        <v>70000</v>
      </c>
      <c r="H143" s="24">
        <v>52282.59</v>
      </c>
      <c r="I143" s="45">
        <f t="shared" si="6"/>
        <v>-0.253105857142857</v>
      </c>
    </row>
    <row r="144" spans="1:9">
      <c r="A144" s="25"/>
      <c r="B144" s="26"/>
      <c r="C144" s="26"/>
      <c r="D144" s="35" t="s">
        <v>350</v>
      </c>
      <c r="E144" s="35"/>
      <c r="F144" s="36"/>
      <c r="G144" s="61">
        <f>+G145</f>
        <v>20000</v>
      </c>
      <c r="H144" s="61">
        <f>+H145</f>
        <v>0</v>
      </c>
      <c r="I144" s="46">
        <f t="shared" si="6"/>
        <v>-1</v>
      </c>
    </row>
    <row r="145" spans="1:9">
      <c r="A145" s="29" t="s">
        <v>261</v>
      </c>
      <c r="D145" s="42"/>
      <c r="E145" s="7" t="s">
        <v>279</v>
      </c>
      <c r="F145" s="30" t="s">
        <v>280</v>
      </c>
      <c r="G145" s="24">
        <v>20000</v>
      </c>
      <c r="H145" s="24">
        <v>0</v>
      </c>
      <c r="I145" s="45">
        <f t="shared" si="6"/>
        <v>-1</v>
      </c>
    </row>
    <row r="146" spans="1:9">
      <c r="A146" s="25"/>
      <c r="B146" s="26"/>
      <c r="C146" s="26"/>
      <c r="D146" s="35" t="s">
        <v>351</v>
      </c>
      <c r="E146" s="35"/>
      <c r="F146" s="36"/>
      <c r="G146" s="61">
        <f>+G147</f>
        <v>20000</v>
      </c>
      <c r="H146" s="61">
        <f>+H147</f>
        <v>15556.25</v>
      </c>
      <c r="I146" s="46">
        <f t="shared" si="6"/>
        <v>-0.2221875</v>
      </c>
    </row>
    <row r="147" spans="1:9">
      <c r="A147" s="29" t="s">
        <v>261</v>
      </c>
      <c r="B147" s="40"/>
      <c r="C147" s="40"/>
      <c r="D147" s="50"/>
      <c r="E147" s="7" t="s">
        <v>279</v>
      </c>
      <c r="F147" s="30" t="s">
        <v>280</v>
      </c>
      <c r="G147" s="24">
        <v>20000</v>
      </c>
      <c r="H147" s="24">
        <v>15556.25</v>
      </c>
      <c r="I147" s="45">
        <f t="shared" si="6"/>
        <v>-0.2221875</v>
      </c>
    </row>
    <row r="148" spans="1:9">
      <c r="A148" s="62"/>
      <c r="B148" s="63"/>
      <c r="C148" s="64"/>
      <c r="D148" s="65" t="s">
        <v>352</v>
      </c>
      <c r="E148" s="64"/>
      <c r="F148" s="63"/>
      <c r="G148" s="61">
        <f>+G149</f>
        <v>30000</v>
      </c>
      <c r="H148" s="61">
        <f>+H149</f>
        <v>0</v>
      </c>
      <c r="I148" s="46">
        <f t="shared" si="6"/>
        <v>-1</v>
      </c>
    </row>
    <row r="149" spans="1:9">
      <c r="A149" s="66" t="s">
        <v>261</v>
      </c>
      <c r="B149" s="67"/>
      <c r="C149" s="67"/>
      <c r="D149" s="68"/>
      <c r="E149" s="68" t="s">
        <v>279</v>
      </c>
      <c r="F149" s="69" t="s">
        <v>280</v>
      </c>
      <c r="G149" s="24">
        <v>30000</v>
      </c>
      <c r="H149" s="24">
        <v>0</v>
      </c>
      <c r="I149" s="77">
        <f t="shared" si="6"/>
        <v>-1</v>
      </c>
    </row>
    <row r="150" spans="1:9">
      <c r="A150" s="29"/>
      <c r="C150" s="70" t="s">
        <v>353</v>
      </c>
      <c r="D150" s="42"/>
      <c r="F150" s="30"/>
      <c r="G150" s="24">
        <f>+G151+G153+G157+G159+G161+G163+G165+G167+G169+G171+G155</f>
        <v>131400</v>
      </c>
      <c r="H150" s="24">
        <f>+H151+H153+H157+H159+H161+H163+H165+H167+H169+H171+H155</f>
        <v>32852.06</v>
      </c>
      <c r="I150" s="45">
        <f t="shared" si="6"/>
        <v>-0.749984322678843</v>
      </c>
    </row>
    <row r="151" spans="1:9">
      <c r="A151" s="25"/>
      <c r="B151" s="26"/>
      <c r="C151" s="26"/>
      <c r="D151" s="35" t="s">
        <v>354</v>
      </c>
      <c r="E151" s="35"/>
      <c r="F151" s="36"/>
      <c r="G151" s="33">
        <f>+G152</f>
        <v>4000</v>
      </c>
      <c r="H151" s="33">
        <f>+H152</f>
        <v>0</v>
      </c>
      <c r="I151" s="46">
        <f t="shared" si="6"/>
        <v>-1</v>
      </c>
    </row>
    <row r="152" spans="1:9">
      <c r="A152" s="29" t="s">
        <v>261</v>
      </c>
      <c r="D152" s="42"/>
      <c r="E152" s="7" t="s">
        <v>262</v>
      </c>
      <c r="F152" s="30" t="s">
        <v>263</v>
      </c>
      <c r="G152" s="24">
        <v>4000</v>
      </c>
      <c r="H152" s="24">
        <v>0</v>
      </c>
      <c r="I152" s="45">
        <f t="shared" si="6"/>
        <v>-1</v>
      </c>
    </row>
    <row r="153" s="3" customFormat="1" spans="1:10">
      <c r="A153" s="34"/>
      <c r="B153" s="26"/>
      <c r="C153" s="26"/>
      <c r="D153" s="35" t="s">
        <v>355</v>
      </c>
      <c r="E153" s="35"/>
      <c r="F153" s="36"/>
      <c r="G153" s="33">
        <f>+G154</f>
        <v>10000</v>
      </c>
      <c r="H153" s="33">
        <f>+H154</f>
        <v>4327.26</v>
      </c>
      <c r="I153" s="46">
        <f t="shared" si="6"/>
        <v>-0.567274</v>
      </c>
      <c r="J153" s="48"/>
    </row>
    <row r="154" spans="1:9">
      <c r="A154" s="29" t="s">
        <v>261</v>
      </c>
      <c r="D154" s="42"/>
      <c r="E154" s="7" t="s">
        <v>262</v>
      </c>
      <c r="F154" s="41" t="s">
        <v>263</v>
      </c>
      <c r="G154" s="24">
        <v>10000</v>
      </c>
      <c r="H154" s="24">
        <v>4327.26</v>
      </c>
      <c r="I154" s="45">
        <f t="shared" si="6"/>
        <v>-0.567274</v>
      </c>
    </row>
    <row r="155" s="4" customFormat="1" spans="1:10">
      <c r="A155" s="34"/>
      <c r="B155" s="26"/>
      <c r="C155" s="26"/>
      <c r="D155" s="35" t="s">
        <v>356</v>
      </c>
      <c r="E155" s="35"/>
      <c r="F155" s="36"/>
      <c r="G155" s="33">
        <f>+G156</f>
        <v>24000</v>
      </c>
      <c r="H155" s="33">
        <f>+H156</f>
        <v>24000</v>
      </c>
      <c r="I155" s="46">
        <f t="shared" si="6"/>
        <v>0</v>
      </c>
      <c r="J155" s="49"/>
    </row>
    <row r="156" s="4" customFormat="1" spans="1:10">
      <c r="A156" s="31" t="s">
        <v>261</v>
      </c>
      <c r="B156" s="40"/>
      <c r="C156" s="40"/>
      <c r="D156" s="50"/>
      <c r="E156" s="7" t="s">
        <v>262</v>
      </c>
      <c r="F156" s="30" t="s">
        <v>263</v>
      </c>
      <c r="G156" s="24">
        <v>24000</v>
      </c>
      <c r="H156" s="24">
        <v>24000</v>
      </c>
      <c r="I156" s="45">
        <f t="shared" si="6"/>
        <v>0</v>
      </c>
      <c r="J156" s="49"/>
    </row>
    <row r="157" s="4" customFormat="1" spans="1:10">
      <c r="A157" s="34"/>
      <c r="B157" s="26"/>
      <c r="C157" s="26"/>
      <c r="D157" s="35" t="s">
        <v>357</v>
      </c>
      <c r="E157" s="35"/>
      <c r="F157" s="36"/>
      <c r="G157" s="33">
        <f>+G158</f>
        <v>1400</v>
      </c>
      <c r="H157" s="33">
        <f>+H158</f>
        <v>0</v>
      </c>
      <c r="I157" s="46">
        <f t="shared" si="6"/>
        <v>-1</v>
      </c>
      <c r="J157" s="49"/>
    </row>
    <row r="158" s="4" customFormat="1" spans="1:10">
      <c r="A158" s="29" t="s">
        <v>261</v>
      </c>
      <c r="B158" s="7"/>
      <c r="C158" s="7"/>
      <c r="D158" s="42"/>
      <c r="E158" s="7" t="s">
        <v>358</v>
      </c>
      <c r="F158" s="30" t="s">
        <v>359</v>
      </c>
      <c r="G158" s="24">
        <v>1400</v>
      </c>
      <c r="H158" s="24">
        <v>0</v>
      </c>
      <c r="I158" s="45">
        <f t="shared" si="6"/>
        <v>-1</v>
      </c>
      <c r="J158" s="49"/>
    </row>
    <row r="159" s="4" customFormat="1" spans="1:10">
      <c r="A159" s="25"/>
      <c r="B159" s="26"/>
      <c r="C159" s="26"/>
      <c r="D159" s="35" t="s">
        <v>360</v>
      </c>
      <c r="E159" s="35"/>
      <c r="F159" s="36"/>
      <c r="G159" s="33">
        <f>+G160</f>
        <v>0</v>
      </c>
      <c r="H159" s="33">
        <f>+H160</f>
        <v>0</v>
      </c>
      <c r="I159" s="46" t="e">
        <f t="shared" si="6"/>
        <v>#DIV/0!</v>
      </c>
      <c r="J159" s="49"/>
    </row>
    <row r="160" s="4" customFormat="1" spans="1:10">
      <c r="A160" s="29" t="s">
        <v>290</v>
      </c>
      <c r="B160" s="7"/>
      <c r="C160" s="7"/>
      <c r="D160" s="42"/>
      <c r="E160" s="7" t="s">
        <v>291</v>
      </c>
      <c r="F160" s="30" t="s">
        <v>292</v>
      </c>
      <c r="G160" s="24">
        <v>0</v>
      </c>
      <c r="H160" s="24">
        <v>0</v>
      </c>
      <c r="I160" s="45" t="e">
        <f t="shared" si="6"/>
        <v>#DIV/0!</v>
      </c>
      <c r="J160" s="49"/>
    </row>
    <row r="161" s="4" customFormat="1" spans="1:10">
      <c r="A161" s="25"/>
      <c r="B161" s="26"/>
      <c r="C161" s="26"/>
      <c r="D161" s="35" t="s">
        <v>361</v>
      </c>
      <c r="E161" s="35"/>
      <c r="F161" s="36"/>
      <c r="G161" s="33">
        <f>+G162</f>
        <v>15000</v>
      </c>
      <c r="H161" s="33">
        <f>+H162</f>
        <v>0</v>
      </c>
      <c r="I161" s="46">
        <f t="shared" si="6"/>
        <v>-1</v>
      </c>
      <c r="J161" s="49"/>
    </row>
    <row r="162" s="4" customFormat="1" spans="1:10">
      <c r="A162" s="29" t="s">
        <v>261</v>
      </c>
      <c r="B162" s="7"/>
      <c r="C162" s="7"/>
      <c r="D162" s="42"/>
      <c r="E162" s="7" t="s">
        <v>262</v>
      </c>
      <c r="F162" s="30" t="s">
        <v>263</v>
      </c>
      <c r="G162" s="24">
        <v>15000</v>
      </c>
      <c r="H162" s="24">
        <v>0</v>
      </c>
      <c r="I162" s="45">
        <f t="shared" si="6"/>
        <v>-1</v>
      </c>
      <c r="J162" s="49"/>
    </row>
    <row r="163" s="4" customFormat="1" spans="1:10">
      <c r="A163" s="25"/>
      <c r="B163" s="26"/>
      <c r="C163" s="26"/>
      <c r="D163" s="35" t="s">
        <v>362</v>
      </c>
      <c r="E163" s="35"/>
      <c r="F163" s="36"/>
      <c r="G163" s="33">
        <f>+G164</f>
        <v>20000</v>
      </c>
      <c r="H163" s="33">
        <f>+H164</f>
        <v>4524.8</v>
      </c>
      <c r="I163" s="46">
        <f t="shared" si="6"/>
        <v>-0.77376</v>
      </c>
      <c r="J163" s="49"/>
    </row>
    <row r="164" s="4" customFormat="1" spans="1:10">
      <c r="A164" s="29" t="s">
        <v>261</v>
      </c>
      <c r="B164" s="7"/>
      <c r="C164" s="7"/>
      <c r="D164" s="50"/>
      <c r="E164" s="7" t="s">
        <v>363</v>
      </c>
      <c r="F164" s="30" t="s">
        <v>364</v>
      </c>
      <c r="G164" s="24">
        <v>20000</v>
      </c>
      <c r="H164" s="24">
        <v>4524.8</v>
      </c>
      <c r="I164" s="45">
        <f t="shared" si="6"/>
        <v>-0.77376</v>
      </c>
      <c r="J164" s="49"/>
    </row>
    <row r="165" s="4" customFormat="1" spans="1:10">
      <c r="A165" s="25"/>
      <c r="B165" s="26"/>
      <c r="C165" s="26"/>
      <c r="D165" s="35" t="s">
        <v>365</v>
      </c>
      <c r="E165" s="35"/>
      <c r="F165" s="36"/>
      <c r="G165" s="33">
        <f>+G166</f>
        <v>20000</v>
      </c>
      <c r="H165" s="33">
        <f>+H166</f>
        <v>0</v>
      </c>
      <c r="I165" s="46">
        <f t="shared" si="6"/>
        <v>-1</v>
      </c>
      <c r="J165" s="49"/>
    </row>
    <row r="166" s="4" customFormat="1" spans="1:10">
      <c r="A166" s="29" t="s">
        <v>261</v>
      </c>
      <c r="B166" s="7"/>
      <c r="C166" s="7"/>
      <c r="D166" s="42"/>
      <c r="E166" s="7" t="s">
        <v>363</v>
      </c>
      <c r="F166" s="30" t="s">
        <v>364</v>
      </c>
      <c r="G166" s="24">
        <v>20000</v>
      </c>
      <c r="H166" s="24">
        <v>0</v>
      </c>
      <c r="I166" s="45">
        <f t="shared" si="6"/>
        <v>-1</v>
      </c>
      <c r="J166" s="49"/>
    </row>
    <row r="167" s="4" customFormat="1" spans="1:10">
      <c r="A167" s="25"/>
      <c r="B167" s="26"/>
      <c r="C167" s="26"/>
      <c r="D167" s="35" t="s">
        <v>366</v>
      </c>
      <c r="E167" s="35"/>
      <c r="F167" s="36"/>
      <c r="G167" s="33">
        <f>+G168</f>
        <v>2000</v>
      </c>
      <c r="H167" s="33">
        <f>+H168</f>
        <v>0</v>
      </c>
      <c r="I167" s="46">
        <f t="shared" si="6"/>
        <v>-1</v>
      </c>
      <c r="J167" s="49"/>
    </row>
    <row r="168" s="4" customFormat="1" spans="1:10">
      <c r="A168" s="29" t="s">
        <v>261</v>
      </c>
      <c r="B168" s="7"/>
      <c r="C168" s="7"/>
      <c r="D168" s="42"/>
      <c r="E168" s="7" t="s">
        <v>279</v>
      </c>
      <c r="F168" s="41" t="s">
        <v>280</v>
      </c>
      <c r="G168" s="24">
        <v>2000</v>
      </c>
      <c r="H168" s="24">
        <v>0</v>
      </c>
      <c r="I168" s="45">
        <f t="shared" si="6"/>
        <v>-1</v>
      </c>
      <c r="J168" s="49"/>
    </row>
    <row r="169" s="4" customFormat="1" spans="1:10">
      <c r="A169" s="34"/>
      <c r="B169" s="26"/>
      <c r="C169" s="26"/>
      <c r="D169" s="35" t="s">
        <v>367</v>
      </c>
      <c r="E169" s="26"/>
      <c r="F169" s="71"/>
      <c r="G169" s="33">
        <f>+G170</f>
        <v>15000</v>
      </c>
      <c r="H169" s="33">
        <f>+H170</f>
        <v>0</v>
      </c>
      <c r="I169" s="46"/>
      <c r="J169" s="49"/>
    </row>
    <row r="170" s="4" customFormat="1" spans="1:10">
      <c r="A170" s="31" t="s">
        <v>261</v>
      </c>
      <c r="B170" s="2"/>
      <c r="C170" s="2"/>
      <c r="D170" s="2"/>
      <c r="E170" s="2" t="s">
        <v>279</v>
      </c>
      <c r="F170" s="2" t="s">
        <v>280</v>
      </c>
      <c r="G170" s="24">
        <v>15000</v>
      </c>
      <c r="H170" s="24">
        <v>0</v>
      </c>
      <c r="I170" s="45">
        <f t="shared" ref="I170:I176" si="7">+H170/G170-1</f>
        <v>-1</v>
      </c>
      <c r="J170" s="49"/>
    </row>
    <row r="171" s="4" customFormat="1" spans="1:10">
      <c r="A171" s="25"/>
      <c r="B171" s="26"/>
      <c r="C171" s="26"/>
      <c r="D171" s="26" t="s">
        <v>368</v>
      </c>
      <c r="E171" s="26"/>
      <c r="F171" s="27"/>
      <c r="G171" s="33">
        <f>+SUM(G172:G173)</f>
        <v>20000</v>
      </c>
      <c r="H171" s="33">
        <f>+SUM(H172:H173)</f>
        <v>0</v>
      </c>
      <c r="I171" s="46">
        <f t="shared" si="7"/>
        <v>-1</v>
      </c>
      <c r="J171" s="49"/>
    </row>
    <row r="172" s="4" customFormat="1" spans="1:10">
      <c r="A172" s="31" t="s">
        <v>261</v>
      </c>
      <c r="B172" s="7"/>
      <c r="C172" s="7"/>
      <c r="D172" s="42"/>
      <c r="E172" s="7" t="s">
        <v>358</v>
      </c>
      <c r="F172" s="30" t="s">
        <v>359</v>
      </c>
      <c r="G172" s="24">
        <v>18000</v>
      </c>
      <c r="H172" s="24">
        <v>0</v>
      </c>
      <c r="I172" s="45">
        <f t="shared" si="7"/>
        <v>-1</v>
      </c>
      <c r="J172" s="49"/>
    </row>
    <row r="173" s="4" customFormat="1" spans="1:10">
      <c r="A173" s="66" t="s">
        <v>261</v>
      </c>
      <c r="B173" s="67"/>
      <c r="C173" s="67"/>
      <c r="D173" s="67"/>
      <c r="E173" s="67" t="s">
        <v>262</v>
      </c>
      <c r="F173" s="10" t="s">
        <v>263</v>
      </c>
      <c r="G173" s="24">
        <v>2000</v>
      </c>
      <c r="H173" s="24">
        <v>0</v>
      </c>
      <c r="I173" s="77">
        <f t="shared" si="7"/>
        <v>-1</v>
      </c>
      <c r="J173" s="49"/>
    </row>
    <row r="174" s="4" customFormat="1" spans="1:10">
      <c r="A174" s="31"/>
      <c r="B174" s="7"/>
      <c r="C174" s="70" t="s">
        <v>369</v>
      </c>
      <c r="D174" s="42"/>
      <c r="E174" s="7"/>
      <c r="F174" s="30"/>
      <c r="G174" s="24">
        <f>+G175+G177+G179+G181+G183+G185</f>
        <v>103400</v>
      </c>
      <c r="H174" s="24">
        <f>+H175+H177+H179+H181+H183+H185</f>
        <v>8590.25</v>
      </c>
      <c r="I174" s="45">
        <f t="shared" si="7"/>
        <v>-0.916922147001934</v>
      </c>
      <c r="J174" s="49"/>
    </row>
    <row r="175" s="4" customFormat="1" spans="1:10">
      <c r="A175" s="25"/>
      <c r="B175" s="26"/>
      <c r="C175" s="26"/>
      <c r="D175" s="26" t="s">
        <v>370</v>
      </c>
      <c r="E175" s="26"/>
      <c r="F175" s="27"/>
      <c r="G175" s="33">
        <f>+G176</f>
        <v>30000</v>
      </c>
      <c r="H175" s="33">
        <f>+H176</f>
        <v>7525.14</v>
      </c>
      <c r="I175" s="46">
        <f t="shared" si="7"/>
        <v>-0.749162</v>
      </c>
      <c r="J175" s="49"/>
    </row>
    <row r="176" s="4" customFormat="1" spans="1:10">
      <c r="A176" s="31" t="s">
        <v>290</v>
      </c>
      <c r="B176" s="7"/>
      <c r="C176" s="7"/>
      <c r="D176" s="42"/>
      <c r="E176" s="7" t="s">
        <v>291</v>
      </c>
      <c r="F176" s="30" t="s">
        <v>292</v>
      </c>
      <c r="G176" s="24">
        <v>30000</v>
      </c>
      <c r="H176" s="24">
        <v>7525.14</v>
      </c>
      <c r="I176" s="45">
        <f t="shared" si="7"/>
        <v>-0.749162</v>
      </c>
      <c r="J176" s="49"/>
    </row>
    <row r="177" s="4" customFormat="1" spans="1:10">
      <c r="A177" s="34"/>
      <c r="B177" s="26"/>
      <c r="C177" s="26"/>
      <c r="D177" s="37" t="s">
        <v>371</v>
      </c>
      <c r="E177" s="37"/>
      <c r="F177" s="37"/>
      <c r="G177" s="33">
        <f>+G178</f>
        <v>1400</v>
      </c>
      <c r="H177" s="33">
        <f>+H178</f>
        <v>0</v>
      </c>
      <c r="I177" s="46"/>
      <c r="J177" s="49"/>
    </row>
    <row r="178" s="4" customFormat="1" spans="1:10">
      <c r="A178" s="31" t="s">
        <v>290</v>
      </c>
      <c r="B178" s="7"/>
      <c r="C178" s="7"/>
      <c r="D178" s="42"/>
      <c r="E178" s="7" t="s">
        <v>291</v>
      </c>
      <c r="F178" s="30" t="s">
        <v>292</v>
      </c>
      <c r="G178" s="24">
        <v>1400</v>
      </c>
      <c r="H178" s="24">
        <v>0</v>
      </c>
      <c r="I178" s="45"/>
      <c r="J178" s="49"/>
    </row>
    <row r="179" s="4" customFormat="1" spans="1:10">
      <c r="A179" s="25"/>
      <c r="B179" s="26"/>
      <c r="C179" s="26"/>
      <c r="D179" s="26" t="s">
        <v>372</v>
      </c>
      <c r="E179" s="26"/>
      <c r="F179" s="27"/>
      <c r="G179" s="33">
        <f>+G180</f>
        <v>2000</v>
      </c>
      <c r="H179" s="33">
        <f>+H180</f>
        <v>1065.11</v>
      </c>
      <c r="I179" s="46">
        <f t="shared" ref="I179:I218" si="8">+H179/G179-1</f>
        <v>-0.467445</v>
      </c>
      <c r="J179" s="49"/>
    </row>
    <row r="180" s="4" customFormat="1" spans="1:10">
      <c r="A180" s="29" t="s">
        <v>261</v>
      </c>
      <c r="B180" s="7"/>
      <c r="C180" s="7"/>
      <c r="D180" s="42"/>
      <c r="E180" s="7" t="s">
        <v>279</v>
      </c>
      <c r="F180" s="30" t="s">
        <v>280</v>
      </c>
      <c r="G180" s="24">
        <v>2000</v>
      </c>
      <c r="H180" s="24">
        <v>1065.11</v>
      </c>
      <c r="I180" s="45">
        <f t="shared" si="8"/>
        <v>-0.467445</v>
      </c>
      <c r="J180" s="49"/>
    </row>
    <row r="181" s="4" customFormat="1" spans="1:10">
      <c r="A181" s="34"/>
      <c r="B181" s="26"/>
      <c r="C181" s="26"/>
      <c r="D181" s="37" t="s">
        <v>373</v>
      </c>
      <c r="E181" s="37"/>
      <c r="F181" s="37"/>
      <c r="G181" s="33">
        <f>+G182</f>
        <v>10000</v>
      </c>
      <c r="H181" s="33">
        <f>+H182</f>
        <v>0</v>
      </c>
      <c r="I181" s="46">
        <f t="shared" si="8"/>
        <v>-1</v>
      </c>
      <c r="J181" s="49"/>
    </row>
    <row r="182" s="4" customFormat="1" spans="1:10">
      <c r="A182" s="31" t="s">
        <v>290</v>
      </c>
      <c r="B182" s="7"/>
      <c r="C182" s="7"/>
      <c r="D182" s="42"/>
      <c r="E182" s="7" t="s">
        <v>291</v>
      </c>
      <c r="F182" s="30" t="s">
        <v>292</v>
      </c>
      <c r="G182" s="24">
        <v>10000</v>
      </c>
      <c r="H182" s="24">
        <v>0</v>
      </c>
      <c r="I182" s="45">
        <f t="shared" si="8"/>
        <v>-1</v>
      </c>
      <c r="J182" s="49"/>
    </row>
    <row r="183" spans="1:9">
      <c r="A183" s="62"/>
      <c r="B183" s="63"/>
      <c r="C183" s="63"/>
      <c r="D183" s="65" t="s">
        <v>374</v>
      </c>
      <c r="E183" s="63"/>
      <c r="F183" s="63"/>
      <c r="G183" s="33">
        <f>+G184</f>
        <v>50000</v>
      </c>
      <c r="H183" s="33">
        <f>+H184</f>
        <v>0</v>
      </c>
      <c r="I183" s="46">
        <f t="shared" si="8"/>
        <v>-1</v>
      </c>
    </row>
    <row r="184" s="3" customFormat="1" spans="1:10">
      <c r="A184" s="72" t="s">
        <v>261</v>
      </c>
      <c r="B184" s="67"/>
      <c r="C184" s="67"/>
      <c r="D184" s="67"/>
      <c r="E184" s="67" t="s">
        <v>279</v>
      </c>
      <c r="F184" s="10" t="s">
        <v>280</v>
      </c>
      <c r="G184" s="24">
        <v>50000</v>
      </c>
      <c r="H184" s="24">
        <v>0</v>
      </c>
      <c r="I184" s="77">
        <f t="shared" si="8"/>
        <v>-1</v>
      </c>
      <c r="J184" s="48"/>
    </row>
    <row r="185" spans="1:9">
      <c r="A185" s="34"/>
      <c r="B185" s="52"/>
      <c r="C185" s="52"/>
      <c r="D185" s="73" t="s">
        <v>375</v>
      </c>
      <c r="E185" s="26"/>
      <c r="F185" s="71"/>
      <c r="G185" s="33">
        <f>+G186</f>
        <v>10000</v>
      </c>
      <c r="H185" s="33">
        <f>+H186</f>
        <v>0</v>
      </c>
      <c r="I185" s="46">
        <f t="shared" si="8"/>
        <v>-1</v>
      </c>
    </row>
    <row r="186" spans="1:9">
      <c r="A186" s="72" t="s">
        <v>290</v>
      </c>
      <c r="B186" s="67"/>
      <c r="C186" s="67"/>
      <c r="D186" s="67"/>
      <c r="E186" s="67" t="s">
        <v>291</v>
      </c>
      <c r="F186" s="10" t="s">
        <v>292</v>
      </c>
      <c r="G186" s="24">
        <v>10000</v>
      </c>
      <c r="H186" s="24">
        <v>0</v>
      </c>
      <c r="I186" s="77">
        <f t="shared" si="8"/>
        <v>-1</v>
      </c>
    </row>
    <row r="187" spans="1:9">
      <c r="A187" s="31"/>
      <c r="C187" s="70" t="s">
        <v>376</v>
      </c>
      <c r="D187" s="42"/>
      <c r="F187" s="30"/>
      <c r="G187" s="56">
        <f>+G188+G190</f>
        <v>10000</v>
      </c>
      <c r="H187" s="56">
        <f>+H188+H190</f>
        <v>4050</v>
      </c>
      <c r="I187" s="45">
        <f t="shared" si="8"/>
        <v>-0.595</v>
      </c>
    </row>
    <row r="188" spans="1:9">
      <c r="A188" s="74"/>
      <c r="B188" s="65"/>
      <c r="C188" s="65"/>
      <c r="D188" s="65" t="s">
        <v>377</v>
      </c>
      <c r="E188" s="65"/>
      <c r="F188" s="65"/>
      <c r="G188" s="57">
        <f>+G189</f>
        <v>5000</v>
      </c>
      <c r="H188" s="57">
        <f>+H189</f>
        <v>2550</v>
      </c>
      <c r="I188" s="78">
        <f t="shared" si="8"/>
        <v>-0.49</v>
      </c>
    </row>
    <row r="189" spans="1:9">
      <c r="A189" s="72" t="s">
        <v>261</v>
      </c>
      <c r="B189" s="67"/>
      <c r="C189" s="67"/>
      <c r="D189" s="67"/>
      <c r="E189" s="67" t="s">
        <v>291</v>
      </c>
      <c r="F189" s="10" t="s">
        <v>292</v>
      </c>
      <c r="G189" s="24">
        <v>5000</v>
      </c>
      <c r="H189" s="24">
        <v>2550</v>
      </c>
      <c r="I189" s="77">
        <f t="shared" si="8"/>
        <v>-0.49</v>
      </c>
    </row>
    <row r="190" spans="1:9">
      <c r="A190" s="74"/>
      <c r="B190" s="26"/>
      <c r="C190" s="26"/>
      <c r="D190" s="75" t="s">
        <v>378</v>
      </c>
      <c r="E190" s="26"/>
      <c r="F190" s="71"/>
      <c r="G190" s="57">
        <f>+G191</f>
        <v>5000</v>
      </c>
      <c r="H190" s="57">
        <f>+H191</f>
        <v>1500</v>
      </c>
      <c r="I190" s="46">
        <f t="shared" si="8"/>
        <v>-0.7</v>
      </c>
    </row>
    <row r="191" spans="1:9">
      <c r="A191" s="72" t="s">
        <v>290</v>
      </c>
      <c r="B191" s="67"/>
      <c r="C191" s="67"/>
      <c r="D191" s="67"/>
      <c r="E191" s="67" t="s">
        <v>291</v>
      </c>
      <c r="F191" s="10" t="s">
        <v>292</v>
      </c>
      <c r="G191" s="24">
        <v>5000</v>
      </c>
      <c r="H191" s="24">
        <v>1500</v>
      </c>
      <c r="I191" s="77">
        <f t="shared" si="8"/>
        <v>-0.7</v>
      </c>
    </row>
    <row r="192" spans="1:9">
      <c r="A192" s="31"/>
      <c r="C192" s="70" t="s">
        <v>379</v>
      </c>
      <c r="D192" s="76"/>
      <c r="F192" s="30"/>
      <c r="G192" s="24">
        <f>+G193+G195</f>
        <v>36500</v>
      </c>
      <c r="H192" s="24">
        <f>+H193+H195</f>
        <v>11370.66</v>
      </c>
      <c r="I192" s="45">
        <f t="shared" si="8"/>
        <v>-0.688475068493151</v>
      </c>
    </row>
    <row r="193" spans="1:11">
      <c r="A193" s="74"/>
      <c r="B193" s="65"/>
      <c r="C193" s="65"/>
      <c r="D193" s="65" t="s">
        <v>380</v>
      </c>
      <c r="E193" s="65"/>
      <c r="F193" s="65"/>
      <c r="G193" s="57">
        <f>+G194</f>
        <v>6500</v>
      </c>
      <c r="H193" s="57">
        <f>+H194</f>
        <v>6326.46</v>
      </c>
      <c r="I193" s="78">
        <f t="shared" si="8"/>
        <v>-0.0266984615384616</v>
      </c>
      <c r="K193" s="10"/>
    </row>
    <row r="194" spans="1:11">
      <c r="A194" s="72" t="s">
        <v>290</v>
      </c>
      <c r="B194" s="67"/>
      <c r="C194" s="67"/>
      <c r="D194" s="67"/>
      <c r="E194" s="67" t="s">
        <v>291</v>
      </c>
      <c r="F194" s="10" t="s">
        <v>292</v>
      </c>
      <c r="G194" s="56">
        <v>6500</v>
      </c>
      <c r="H194" s="56">
        <v>6326.46</v>
      </c>
      <c r="I194" s="77">
        <f t="shared" si="8"/>
        <v>-0.0266984615384616</v>
      </c>
      <c r="K194" s="85"/>
    </row>
    <row r="195" spans="1:9">
      <c r="A195" s="34"/>
      <c r="B195" s="26"/>
      <c r="C195" s="26"/>
      <c r="D195" s="65" t="s">
        <v>381</v>
      </c>
      <c r="E195" s="26"/>
      <c r="F195" s="71"/>
      <c r="G195" s="38">
        <f>+G196</f>
        <v>30000</v>
      </c>
      <c r="H195" s="38">
        <f>+H196</f>
        <v>5044.2</v>
      </c>
      <c r="I195" s="46">
        <f t="shared" si="8"/>
        <v>-0.83186</v>
      </c>
    </row>
    <row r="196" spans="1:9">
      <c r="A196" s="72" t="s">
        <v>290</v>
      </c>
      <c r="B196" s="67"/>
      <c r="C196" s="67"/>
      <c r="D196" s="67"/>
      <c r="E196" s="67" t="s">
        <v>291</v>
      </c>
      <c r="F196" s="10" t="s">
        <v>292</v>
      </c>
      <c r="G196" s="24">
        <v>30000</v>
      </c>
      <c r="H196" s="24">
        <v>5044.2</v>
      </c>
      <c r="I196" s="77">
        <f t="shared" si="8"/>
        <v>-0.83186</v>
      </c>
    </row>
    <row r="197" spans="1:9">
      <c r="A197" s="31"/>
      <c r="C197" s="70" t="s">
        <v>382</v>
      </c>
      <c r="D197" s="42"/>
      <c r="F197" s="30"/>
      <c r="G197" s="24">
        <f>+G198+G200+G202+G204+G206+G208</f>
        <v>403000</v>
      </c>
      <c r="H197" s="24">
        <f>+H198+H200+H202+H204+H206+H208</f>
        <v>127839.37</v>
      </c>
      <c r="I197" s="45">
        <f t="shared" si="8"/>
        <v>-0.682780719602978</v>
      </c>
    </row>
    <row r="198" spans="1:9">
      <c r="A198" s="34"/>
      <c r="B198" s="26"/>
      <c r="C198" s="26"/>
      <c r="D198" s="26" t="s">
        <v>383</v>
      </c>
      <c r="E198" s="26"/>
      <c r="F198" s="27"/>
      <c r="G198" s="38">
        <f>+G199</f>
        <v>100000</v>
      </c>
      <c r="H198" s="38">
        <f>+H199</f>
        <v>52990</v>
      </c>
      <c r="I198" s="46">
        <f t="shared" si="8"/>
        <v>-0.4701</v>
      </c>
    </row>
    <row r="199" s="4" customFormat="1" spans="1:10">
      <c r="A199" s="29" t="s">
        <v>261</v>
      </c>
      <c r="B199" s="7"/>
      <c r="C199" s="7"/>
      <c r="D199" s="42"/>
      <c r="E199" s="7" t="s">
        <v>384</v>
      </c>
      <c r="F199" s="30" t="s">
        <v>385</v>
      </c>
      <c r="G199" s="24">
        <v>100000</v>
      </c>
      <c r="H199" s="24">
        <v>52990</v>
      </c>
      <c r="I199" s="45">
        <f t="shared" si="8"/>
        <v>-0.4701</v>
      </c>
      <c r="J199" s="49"/>
    </row>
    <row r="200" s="4" customFormat="1" spans="1:10">
      <c r="A200" s="34"/>
      <c r="B200" s="26"/>
      <c r="C200" s="26"/>
      <c r="D200" s="26" t="s">
        <v>386</v>
      </c>
      <c r="E200" s="26"/>
      <c r="F200" s="27"/>
      <c r="G200" s="38">
        <f>+G201</f>
        <v>27000</v>
      </c>
      <c r="H200" s="38">
        <f>+H201</f>
        <v>600</v>
      </c>
      <c r="I200" s="46">
        <f t="shared" si="8"/>
        <v>-0.977777777777778</v>
      </c>
      <c r="J200" s="49"/>
    </row>
    <row r="201" s="4" customFormat="1" spans="1:10">
      <c r="A201" s="29" t="s">
        <v>290</v>
      </c>
      <c r="B201" s="7"/>
      <c r="C201" s="7"/>
      <c r="D201" s="42"/>
      <c r="E201" s="7" t="s">
        <v>291</v>
      </c>
      <c r="F201" s="30" t="s">
        <v>292</v>
      </c>
      <c r="G201" s="24">
        <v>27000</v>
      </c>
      <c r="H201" s="24">
        <v>600</v>
      </c>
      <c r="I201" s="45">
        <f t="shared" si="8"/>
        <v>-0.977777777777778</v>
      </c>
      <c r="J201" s="49"/>
    </row>
    <row r="202" s="4" customFormat="1" spans="1:10">
      <c r="A202" s="34"/>
      <c r="B202" s="26"/>
      <c r="C202" s="26"/>
      <c r="D202" s="26" t="s">
        <v>387</v>
      </c>
      <c r="E202" s="26"/>
      <c r="F202" s="27"/>
      <c r="G202" s="38">
        <f>+G203</f>
        <v>5000</v>
      </c>
      <c r="H202" s="38">
        <f>+H203</f>
        <v>2563.61</v>
      </c>
      <c r="I202" s="46">
        <f t="shared" si="8"/>
        <v>-0.487278</v>
      </c>
      <c r="J202" s="49"/>
    </row>
    <row r="203" s="4" customFormat="1" spans="1:10">
      <c r="A203" s="31" t="s">
        <v>261</v>
      </c>
      <c r="B203" s="7"/>
      <c r="C203" s="7"/>
      <c r="D203" s="42"/>
      <c r="E203" s="7" t="s">
        <v>384</v>
      </c>
      <c r="F203" s="30" t="s">
        <v>385</v>
      </c>
      <c r="G203" s="24">
        <v>5000</v>
      </c>
      <c r="H203" s="24">
        <v>2563.61</v>
      </c>
      <c r="I203" s="45">
        <f t="shared" si="8"/>
        <v>-0.487278</v>
      </c>
      <c r="J203" s="49"/>
    </row>
    <row r="204" s="4" customFormat="1" spans="1:10">
      <c r="A204" s="34"/>
      <c r="B204" s="26"/>
      <c r="C204" s="26"/>
      <c r="D204" s="26" t="s">
        <v>388</v>
      </c>
      <c r="E204" s="26"/>
      <c r="F204" s="27"/>
      <c r="G204" s="38">
        <f>+G205</f>
        <v>100000</v>
      </c>
      <c r="H204" s="38">
        <f>+H205</f>
        <v>0</v>
      </c>
      <c r="I204" s="46">
        <f t="shared" si="8"/>
        <v>-1</v>
      </c>
      <c r="J204" s="49"/>
    </row>
    <row r="205" s="4" customFormat="1" spans="1:10">
      <c r="A205" s="29" t="s">
        <v>261</v>
      </c>
      <c r="B205" s="7"/>
      <c r="C205" s="7"/>
      <c r="D205" s="42"/>
      <c r="E205" s="7" t="s">
        <v>279</v>
      </c>
      <c r="F205" s="30" t="s">
        <v>280</v>
      </c>
      <c r="G205" s="24">
        <v>100000</v>
      </c>
      <c r="H205" s="24">
        <v>0</v>
      </c>
      <c r="I205" s="45">
        <f t="shared" si="8"/>
        <v>-1</v>
      </c>
      <c r="J205" s="49"/>
    </row>
    <row r="206" s="4" customFormat="1" spans="1:10">
      <c r="A206" s="34"/>
      <c r="B206" s="26"/>
      <c r="C206" s="26"/>
      <c r="D206" s="26" t="s">
        <v>389</v>
      </c>
      <c r="E206" s="26"/>
      <c r="F206" s="27"/>
      <c r="G206" s="38">
        <f>+G207</f>
        <v>170000</v>
      </c>
      <c r="H206" s="38">
        <f>+H207</f>
        <v>71685.76</v>
      </c>
      <c r="I206" s="46">
        <f t="shared" si="8"/>
        <v>-0.578319058823529</v>
      </c>
      <c r="J206" s="49"/>
    </row>
    <row r="207" s="4" customFormat="1" spans="1:10">
      <c r="A207" s="31" t="s">
        <v>290</v>
      </c>
      <c r="B207" s="7"/>
      <c r="C207" s="7"/>
      <c r="D207" s="42"/>
      <c r="E207" s="7" t="s">
        <v>291</v>
      </c>
      <c r="F207" s="30" t="s">
        <v>292</v>
      </c>
      <c r="G207" s="24">
        <v>170000</v>
      </c>
      <c r="H207" s="24">
        <v>71685.76</v>
      </c>
      <c r="I207" s="45">
        <f t="shared" si="8"/>
        <v>-0.578319058823529</v>
      </c>
      <c r="J207" s="49"/>
    </row>
    <row r="208" s="4" customFormat="1" spans="1:10">
      <c r="A208" s="74"/>
      <c r="B208" s="63"/>
      <c r="C208" s="63"/>
      <c r="D208" s="65" t="s">
        <v>390</v>
      </c>
      <c r="E208" s="26"/>
      <c r="F208" s="71"/>
      <c r="G208" s="38">
        <f>+G209</f>
        <v>1000</v>
      </c>
      <c r="H208" s="38">
        <f>+H209</f>
        <v>0</v>
      </c>
      <c r="I208" s="46">
        <f t="shared" si="8"/>
        <v>-1</v>
      </c>
      <c r="J208" s="49"/>
    </row>
    <row r="209" s="4" customFormat="1" spans="1:10">
      <c r="A209" s="72" t="s">
        <v>290</v>
      </c>
      <c r="B209" s="67"/>
      <c r="C209" s="67"/>
      <c r="D209" s="68"/>
      <c r="E209" s="68" t="s">
        <v>291</v>
      </c>
      <c r="F209" s="69" t="s">
        <v>292</v>
      </c>
      <c r="G209" s="24">
        <v>1000</v>
      </c>
      <c r="H209" s="24">
        <v>0</v>
      </c>
      <c r="I209" s="77">
        <f t="shared" si="8"/>
        <v>-1</v>
      </c>
      <c r="J209" s="49"/>
    </row>
    <row r="210" s="4" customFormat="1" spans="1:10">
      <c r="A210" s="31"/>
      <c r="B210" s="7"/>
      <c r="C210" s="70" t="s">
        <v>391</v>
      </c>
      <c r="D210" s="42"/>
      <c r="E210" s="7"/>
      <c r="F210" s="30"/>
      <c r="G210" s="24">
        <f>+G211+G213+G215+G217+G219+G221</f>
        <v>87500</v>
      </c>
      <c r="H210" s="24">
        <f>+H211+H213+H215+H217+H219+H221</f>
        <v>24473.77</v>
      </c>
      <c r="I210" s="45">
        <f t="shared" si="8"/>
        <v>-0.720299771428571</v>
      </c>
      <c r="J210" s="49"/>
    </row>
    <row r="211" spans="1:9">
      <c r="A211" s="25"/>
      <c r="B211" s="26"/>
      <c r="C211" s="26"/>
      <c r="D211" s="26" t="s">
        <v>392</v>
      </c>
      <c r="E211" s="26"/>
      <c r="F211" s="27"/>
      <c r="G211" s="38">
        <f>+G212</f>
        <v>5000</v>
      </c>
      <c r="H211" s="38">
        <f>+H212</f>
        <v>0</v>
      </c>
      <c r="I211" s="46">
        <f t="shared" si="8"/>
        <v>-1</v>
      </c>
    </row>
    <row r="212" spans="1:9">
      <c r="A212" s="29" t="s">
        <v>290</v>
      </c>
      <c r="D212" s="42"/>
      <c r="E212" s="7" t="s">
        <v>291</v>
      </c>
      <c r="F212" s="30" t="s">
        <v>292</v>
      </c>
      <c r="G212" s="24">
        <v>5000</v>
      </c>
      <c r="H212" s="24">
        <v>0</v>
      </c>
      <c r="I212" s="45">
        <f t="shared" si="8"/>
        <v>-1</v>
      </c>
    </row>
    <row r="213" spans="1:9">
      <c r="A213" s="34"/>
      <c r="B213" s="26"/>
      <c r="C213" s="26"/>
      <c r="D213" s="35" t="s">
        <v>393</v>
      </c>
      <c r="E213" s="35"/>
      <c r="F213" s="36"/>
      <c r="G213" s="38">
        <f>+G214</f>
        <v>1000</v>
      </c>
      <c r="H213" s="38">
        <f>+H214</f>
        <v>0</v>
      </c>
      <c r="I213" s="46">
        <f t="shared" si="8"/>
        <v>-1</v>
      </c>
    </row>
    <row r="214" spans="1:9">
      <c r="A214" s="29" t="s">
        <v>290</v>
      </c>
      <c r="D214" s="42"/>
      <c r="E214" s="7" t="s">
        <v>291</v>
      </c>
      <c r="F214" s="30" t="s">
        <v>292</v>
      </c>
      <c r="G214" s="24">
        <v>1000</v>
      </c>
      <c r="H214" s="24">
        <v>0</v>
      </c>
      <c r="I214" s="45">
        <f t="shared" si="8"/>
        <v>-1</v>
      </c>
    </row>
    <row r="215" spans="1:9">
      <c r="A215" s="34"/>
      <c r="B215" s="26"/>
      <c r="C215" s="26"/>
      <c r="D215" s="35" t="s">
        <v>394</v>
      </c>
      <c r="E215" s="35"/>
      <c r="F215" s="36"/>
      <c r="G215" s="38">
        <f>+G216</f>
        <v>15000</v>
      </c>
      <c r="H215" s="38">
        <f>+H216</f>
        <v>8000</v>
      </c>
      <c r="I215" s="46">
        <f t="shared" si="8"/>
        <v>-0.466666666666667</v>
      </c>
    </row>
    <row r="216" spans="1:9">
      <c r="A216" s="29" t="s">
        <v>261</v>
      </c>
      <c r="D216" s="42"/>
      <c r="E216" s="7" t="s">
        <v>384</v>
      </c>
      <c r="F216" s="41" t="s">
        <v>385</v>
      </c>
      <c r="G216" s="24">
        <v>15000</v>
      </c>
      <c r="H216" s="24">
        <v>8000</v>
      </c>
      <c r="I216" s="45">
        <f t="shared" si="8"/>
        <v>-0.466666666666667</v>
      </c>
    </row>
    <row r="217" spans="1:9">
      <c r="A217" s="34"/>
      <c r="B217" s="26"/>
      <c r="C217" s="26"/>
      <c r="D217" s="35" t="s">
        <v>395</v>
      </c>
      <c r="E217" s="35"/>
      <c r="F217" s="36"/>
      <c r="G217" s="38">
        <f>+G218</f>
        <v>26500</v>
      </c>
      <c r="H217" s="38">
        <f>+H218</f>
        <v>12673.77</v>
      </c>
      <c r="I217" s="46">
        <f t="shared" si="8"/>
        <v>-0.521744528301887</v>
      </c>
    </row>
    <row r="218" spans="1:9">
      <c r="A218" s="31" t="s">
        <v>261</v>
      </c>
      <c r="D218" s="42"/>
      <c r="E218" s="7" t="s">
        <v>384</v>
      </c>
      <c r="F218" s="30" t="s">
        <v>385</v>
      </c>
      <c r="G218" s="24">
        <v>26500</v>
      </c>
      <c r="H218" s="24">
        <v>12673.77</v>
      </c>
      <c r="I218" s="45">
        <f t="shared" si="8"/>
        <v>-0.521744528301887</v>
      </c>
    </row>
    <row r="219" spans="1:9">
      <c r="A219" s="79"/>
      <c r="B219" s="75"/>
      <c r="C219" s="75"/>
      <c r="D219" s="80" t="s">
        <v>396</v>
      </c>
      <c r="E219" s="80"/>
      <c r="F219" s="80"/>
      <c r="G219" s="38">
        <f>+G220</f>
        <v>20000</v>
      </c>
      <c r="H219" s="38">
        <f>+H220</f>
        <v>0</v>
      </c>
      <c r="I219" s="46">
        <f>+J219/G219-1</f>
        <v>-1</v>
      </c>
    </row>
    <row r="220" spans="1:9">
      <c r="A220" s="6" t="s">
        <v>261</v>
      </c>
      <c r="E220" s="7" t="s">
        <v>316</v>
      </c>
      <c r="F220" s="8" t="s">
        <v>317</v>
      </c>
      <c r="G220" s="24">
        <v>20000</v>
      </c>
      <c r="H220" s="24">
        <v>0</v>
      </c>
      <c r="I220" s="45">
        <f>+H220/G220-1</f>
        <v>-1</v>
      </c>
    </row>
    <row r="221" spans="1:9">
      <c r="A221" s="25"/>
      <c r="B221" s="26"/>
      <c r="C221" s="26"/>
      <c r="D221" s="26" t="s">
        <v>397</v>
      </c>
      <c r="E221" s="26"/>
      <c r="F221" s="27"/>
      <c r="G221" s="38">
        <f>+G222</f>
        <v>20000</v>
      </c>
      <c r="H221" s="38">
        <f>+H222</f>
        <v>3800</v>
      </c>
      <c r="I221" s="46">
        <f>+J221/G221-1</f>
        <v>-1</v>
      </c>
    </row>
    <row r="222" spans="1:9">
      <c r="A222" s="6" t="s">
        <v>290</v>
      </c>
      <c r="E222" s="7" t="s">
        <v>291</v>
      </c>
      <c r="F222" s="9" t="s">
        <v>292</v>
      </c>
      <c r="G222" s="24">
        <v>20000</v>
      </c>
      <c r="H222" s="24">
        <v>3800</v>
      </c>
      <c r="I222" s="45">
        <f>+H222/G222-1</f>
        <v>-0.81</v>
      </c>
    </row>
    <row r="223" spans="1:9">
      <c r="A223" s="81"/>
      <c r="B223" s="82"/>
      <c r="C223" s="82"/>
      <c r="D223" s="82"/>
      <c r="E223" s="82"/>
      <c r="F223" s="83" t="s">
        <v>398</v>
      </c>
      <c r="G223" s="84">
        <f>+G8+G13</f>
        <v>3690900</v>
      </c>
      <c r="H223" s="84">
        <f>+H8+H13</f>
        <v>1264679.13</v>
      </c>
      <c r="I223" s="86"/>
    </row>
    <row r="225" s="5" customFormat="1" spans="1:10">
      <c r="A225" s="6"/>
      <c r="B225" s="7"/>
      <c r="C225" s="7"/>
      <c r="D225" s="7"/>
      <c r="E225" s="7"/>
      <c r="F225" s="8"/>
      <c r="G225" s="9"/>
      <c r="J225" s="87"/>
    </row>
    <row r="226" spans="8:8">
      <c r="H226" s="9"/>
    </row>
  </sheetData>
  <autoFilter xmlns:etc="http://www.wps.cn/officeDocument/2017/etCustomData" ref="A4:J223" etc:filterBottomFollowUsedRange="0">
    <extLst/>
  </autoFilter>
  <pageMargins left="0.7" right="0.7" top="0.75" bottom="0.75" header="0.3" footer="0.3"/>
  <pageSetup paperSize="1" scale="66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>
    <arrUserId title="Range1_4" rangeCreator="" othersAccessPermission="edit"/>
    <arrUserId title="Range1_19" rangeCreator="" othersAccessPermission="edit"/>
    <arrUserId title="Range1_22" rangeCreator="" othersAccessPermission="edit"/>
    <arrUserId title="Range1_61" rangeCreator="" othersAccessPermission="edit"/>
    <arrUserId title="Range1_62" rangeCreator="" othersAccessPermission="edit"/>
    <arrUserId title="Range1_64" rangeCreator="" othersAccessPermission="edit"/>
  </rangeList>
  <rangeList sheetStid="5" master="" otherUserPermission="visible">
    <arrUserId title="Range1_64" rangeCreator="" othersAccessPermission="edit"/>
  </rangeList>
  <rangeList sheetStid="3" master="" otherUserPermission="visible"/>
  <rangeList sheetStid="4" master="" otherUserPermission="visible"/>
  <rangeList sheetStid="7" master="" otherUserPermission="visible"/>
  <rangeList sheetStid="9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Izvještaj o izvršenju proračuna</vt:lpstr>
      <vt:lpstr>Prihodi i rashodi prema ekonoms</vt:lpstr>
      <vt:lpstr>Račun financiranja ekon izv</vt:lpstr>
      <vt:lpstr>Prihodi i rashodi prema izvorim</vt:lpstr>
      <vt:lpstr>Rashodi prema funkcijskoj klasi</vt:lpstr>
      <vt:lpstr>Izvršenje po organizacijskoj kl</vt:lpstr>
      <vt:lpstr>Izvršenje po programskoj klasif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andjela ivandic</cp:lastModifiedBy>
  <dcterms:created xsi:type="dcterms:W3CDTF">2024-03-12T12:39:00Z</dcterms:created>
  <cp:lastPrinted>2025-03-17T00:09:00Z</cp:lastPrinted>
  <dcterms:modified xsi:type="dcterms:W3CDTF">2026-03-27T10:28:16Z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1DB993319A314B58AC1D862D84E83236_12</vt:lpwstr>
  </property>
  <property fmtid="{D5CDD505-2E9C-101B-9397-08002B2CF9AE}" pid="3" name="KSOProductBuildVer">
    <vt:lpwstr>1033-12.2.0.22549</vt:lpwstr>
  </property>
</Properties>
</file>